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010\Dropbox\400_projekty\.Archiv\P-20-041-000_PS Blansko\01_podklady\02_Ven\2023_12_20 - revize rozpočtu\03_Rozpočty\VV\"/>
    </mc:Choice>
  </mc:AlternateContent>
  <xr:revisionPtr revIDLastSave="0" documentId="13_ncr:1_{104E3C33-0278-4DD1-9B7E-220598F4F49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Pol'!$A$1:$T$109</definedName>
    <definedName name="_xlnm.Print_Area" localSheetId="1">Stavba!$A$1:$J$45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2" i="12" l="1"/>
  <c r="O62" i="12"/>
  <c r="K62" i="12"/>
  <c r="I62" i="12"/>
  <c r="G62" i="12"/>
  <c r="M62" i="12" s="1"/>
  <c r="E13" i="12" l="1"/>
  <c r="E11" i="12" s="1"/>
  <c r="G67" i="12"/>
  <c r="M67" i="12" s="1"/>
  <c r="I67" i="12"/>
  <c r="K67" i="12"/>
  <c r="O67" i="12"/>
  <c r="Q67" i="12"/>
  <c r="Q94" i="12"/>
  <c r="O94" i="12"/>
  <c r="K94" i="12"/>
  <c r="I94" i="12"/>
  <c r="G94" i="12"/>
  <c r="M94" i="12" s="1"/>
  <c r="Q95" i="12"/>
  <c r="O95" i="12"/>
  <c r="K95" i="12"/>
  <c r="I95" i="12"/>
  <c r="G95" i="12"/>
  <c r="M95" i="12" s="1"/>
  <c r="Q93" i="12"/>
  <c r="O93" i="12"/>
  <c r="K93" i="12"/>
  <c r="I93" i="12"/>
  <c r="G93" i="12"/>
  <c r="M93" i="12" s="1"/>
  <c r="Q92" i="12"/>
  <c r="O92" i="12"/>
  <c r="K92" i="12"/>
  <c r="I92" i="12"/>
  <c r="G92" i="12"/>
  <c r="M92" i="12" s="1"/>
  <c r="Q91" i="12"/>
  <c r="O91" i="12"/>
  <c r="K91" i="12"/>
  <c r="I91" i="12"/>
  <c r="G91" i="12"/>
  <c r="M91" i="12" s="1"/>
  <c r="G9" i="12" l="1"/>
  <c r="I9" i="12"/>
  <c r="K9" i="12"/>
  <c r="O9" i="12"/>
  <c r="Q9" i="12"/>
  <c r="G11" i="12"/>
  <c r="M11" i="12" s="1"/>
  <c r="I11" i="12"/>
  <c r="K11" i="12"/>
  <c r="O11" i="12"/>
  <c r="Q11" i="12"/>
  <c r="G14" i="12"/>
  <c r="M14" i="12" s="1"/>
  <c r="I14" i="12"/>
  <c r="K14" i="12"/>
  <c r="O14" i="12"/>
  <c r="Q14" i="12"/>
  <c r="G16" i="12"/>
  <c r="M16" i="12" s="1"/>
  <c r="I16" i="12"/>
  <c r="K16" i="12"/>
  <c r="O16" i="12"/>
  <c r="Q16" i="12"/>
  <c r="G18" i="12"/>
  <c r="M18" i="12" s="1"/>
  <c r="I18" i="12"/>
  <c r="K18" i="12"/>
  <c r="O18" i="12"/>
  <c r="Q18" i="12"/>
  <c r="G20" i="12"/>
  <c r="M20" i="12" s="1"/>
  <c r="I20" i="12"/>
  <c r="K20" i="12"/>
  <c r="O20" i="12"/>
  <c r="Q20" i="12"/>
  <c r="G22" i="12"/>
  <c r="M22" i="12" s="1"/>
  <c r="I22" i="12"/>
  <c r="K22" i="12"/>
  <c r="O22" i="12"/>
  <c r="Q22" i="12"/>
  <c r="G24" i="12"/>
  <c r="M24" i="12" s="1"/>
  <c r="I24" i="12"/>
  <c r="K24" i="12"/>
  <c r="O24" i="12"/>
  <c r="Q24" i="12"/>
  <c r="G26" i="12"/>
  <c r="M26" i="12" s="1"/>
  <c r="I26" i="12"/>
  <c r="K26" i="12"/>
  <c r="O26" i="12"/>
  <c r="Q26" i="12"/>
  <c r="G27" i="12"/>
  <c r="M27" i="12" s="1"/>
  <c r="I27" i="12"/>
  <c r="K27" i="12"/>
  <c r="O27" i="12"/>
  <c r="Q27" i="12"/>
  <c r="G29" i="12"/>
  <c r="M29" i="12" s="1"/>
  <c r="I29" i="12"/>
  <c r="K29" i="12"/>
  <c r="O29" i="12"/>
  <c r="Q29" i="12"/>
  <c r="G32" i="12"/>
  <c r="M32" i="12" s="1"/>
  <c r="I32" i="12"/>
  <c r="K32" i="12"/>
  <c r="O32" i="12"/>
  <c r="Q32" i="12"/>
  <c r="G34" i="12"/>
  <c r="M34" i="12" s="1"/>
  <c r="I34" i="12"/>
  <c r="K34" i="12"/>
  <c r="O34" i="12"/>
  <c r="Q34" i="12"/>
  <c r="G36" i="12"/>
  <c r="M36" i="12" s="1"/>
  <c r="I36" i="12"/>
  <c r="K36" i="12"/>
  <c r="O36" i="12"/>
  <c r="Q36" i="12"/>
  <c r="G38" i="12"/>
  <c r="M38" i="12" s="1"/>
  <c r="I38" i="12"/>
  <c r="K38" i="12"/>
  <c r="O38" i="12"/>
  <c r="Q38" i="12"/>
  <c r="G44" i="12"/>
  <c r="M44" i="12" s="1"/>
  <c r="I44" i="12"/>
  <c r="K44" i="12"/>
  <c r="O44" i="12"/>
  <c r="Q44" i="12"/>
  <c r="G45" i="12"/>
  <c r="M45" i="12" s="1"/>
  <c r="I45" i="12"/>
  <c r="K45" i="12"/>
  <c r="O45" i="12"/>
  <c r="Q45" i="12"/>
  <c r="G47" i="12"/>
  <c r="M47" i="12" s="1"/>
  <c r="I47" i="12"/>
  <c r="K47" i="12"/>
  <c r="O47" i="12"/>
  <c r="Q47" i="12"/>
  <c r="G52" i="12"/>
  <c r="M52" i="12" s="1"/>
  <c r="I52" i="12"/>
  <c r="K52" i="12"/>
  <c r="O52" i="12"/>
  <c r="Q52" i="12"/>
  <c r="G54" i="12"/>
  <c r="M54" i="12" s="1"/>
  <c r="I54" i="12"/>
  <c r="K54" i="12"/>
  <c r="O54" i="12"/>
  <c r="Q54" i="12"/>
  <c r="G57" i="12"/>
  <c r="M57" i="12" s="1"/>
  <c r="I57" i="12"/>
  <c r="K57" i="12"/>
  <c r="O57" i="12"/>
  <c r="Q57" i="12"/>
  <c r="G58" i="12"/>
  <c r="M58" i="12" s="1"/>
  <c r="I58" i="12"/>
  <c r="K58" i="12"/>
  <c r="O58" i="12"/>
  <c r="Q58" i="12"/>
  <c r="G60" i="12"/>
  <c r="M60" i="12" s="1"/>
  <c r="I60" i="12"/>
  <c r="K60" i="12"/>
  <c r="O60" i="12"/>
  <c r="Q60" i="12"/>
  <c r="G70" i="12"/>
  <c r="M70" i="12" s="1"/>
  <c r="I70" i="12"/>
  <c r="K70" i="12"/>
  <c r="O70" i="12"/>
  <c r="Q70" i="12"/>
  <c r="G72" i="12"/>
  <c r="M72" i="12" s="1"/>
  <c r="I72" i="12"/>
  <c r="K72" i="12"/>
  <c r="O72" i="12"/>
  <c r="Q72" i="12"/>
  <c r="G73" i="12"/>
  <c r="M73" i="12" s="1"/>
  <c r="I73" i="12"/>
  <c r="K73" i="12"/>
  <c r="O73" i="12"/>
  <c r="Q73" i="12"/>
  <c r="G74" i="12"/>
  <c r="M74" i="12" s="1"/>
  <c r="I74" i="12"/>
  <c r="K74" i="12"/>
  <c r="O74" i="12"/>
  <c r="Q74" i="12"/>
  <c r="G75" i="12"/>
  <c r="M75" i="12" s="1"/>
  <c r="I75" i="12"/>
  <c r="K75" i="12"/>
  <c r="O75" i="12"/>
  <c r="Q75" i="12"/>
  <c r="G76" i="12"/>
  <c r="M76" i="12" s="1"/>
  <c r="I76" i="12"/>
  <c r="K76" i="12"/>
  <c r="O76" i="12"/>
  <c r="Q76" i="12"/>
  <c r="G77" i="12"/>
  <c r="M77" i="12" s="1"/>
  <c r="I77" i="12"/>
  <c r="K77" i="12"/>
  <c r="O77" i="12"/>
  <c r="Q77" i="12"/>
  <c r="G78" i="12"/>
  <c r="M78" i="12" s="1"/>
  <c r="I78" i="12"/>
  <c r="K78" i="12"/>
  <c r="O78" i="12"/>
  <c r="Q78" i="12"/>
  <c r="G79" i="12"/>
  <c r="M79" i="12" s="1"/>
  <c r="I79" i="12"/>
  <c r="K79" i="12"/>
  <c r="O79" i="12"/>
  <c r="Q79" i="12"/>
  <c r="G82" i="12"/>
  <c r="M82" i="12" s="1"/>
  <c r="I82" i="12"/>
  <c r="K82" i="12"/>
  <c r="O82" i="12"/>
  <c r="Q82" i="12"/>
  <c r="G83" i="12"/>
  <c r="M83" i="12" s="1"/>
  <c r="I83" i="12"/>
  <c r="K83" i="12"/>
  <c r="O83" i="12"/>
  <c r="Q83" i="12"/>
  <c r="G84" i="12"/>
  <c r="M84" i="12" s="1"/>
  <c r="I84" i="12"/>
  <c r="K84" i="12"/>
  <c r="O84" i="12"/>
  <c r="Q84" i="12"/>
  <c r="G85" i="12"/>
  <c r="M85" i="12" s="1"/>
  <c r="I85" i="12"/>
  <c r="K85" i="12"/>
  <c r="O85" i="12"/>
  <c r="Q85" i="12"/>
  <c r="G86" i="12"/>
  <c r="M86" i="12" s="1"/>
  <c r="I86" i="12"/>
  <c r="K86" i="12"/>
  <c r="O86" i="12"/>
  <c r="Q86" i="12"/>
  <c r="G87" i="12"/>
  <c r="M87" i="12" s="1"/>
  <c r="I87" i="12"/>
  <c r="K87" i="12"/>
  <c r="O87" i="12"/>
  <c r="Q87" i="12"/>
  <c r="G89" i="12"/>
  <c r="M89" i="12" s="1"/>
  <c r="I89" i="12"/>
  <c r="K89" i="12"/>
  <c r="O89" i="12"/>
  <c r="Q89" i="12"/>
  <c r="G97" i="12"/>
  <c r="I97" i="12"/>
  <c r="I96" i="12" s="1"/>
  <c r="K97" i="12"/>
  <c r="K96" i="12" s="1"/>
  <c r="O97" i="12"/>
  <c r="O96" i="12" s="1"/>
  <c r="Q97" i="12"/>
  <c r="Q96" i="12" s="1"/>
  <c r="F41" i="1"/>
  <c r="J28" i="1"/>
  <c r="J26" i="1"/>
  <c r="G38" i="1"/>
  <c r="F38" i="1"/>
  <c r="J23" i="1"/>
  <c r="J24" i="1"/>
  <c r="J25" i="1"/>
  <c r="J27" i="1"/>
  <c r="E24" i="1"/>
  <c r="E26" i="1"/>
  <c r="M97" i="12" l="1"/>
  <c r="M96" i="12" s="1"/>
  <c r="G96" i="12"/>
  <c r="G8" i="12"/>
  <c r="G99" i="12" s="1"/>
  <c r="I16" i="1" s="1"/>
  <c r="I8" i="12"/>
  <c r="K8" i="12"/>
  <c r="F39" i="1"/>
  <c r="F40" i="1"/>
  <c r="O8" i="12"/>
  <c r="Q8" i="12"/>
  <c r="M9" i="12"/>
  <c r="M8" i="12" s="1"/>
  <c r="I21" i="1" l="1"/>
  <c r="G25" i="1" s="1"/>
  <c r="G26" i="1" s="1"/>
  <c r="G29" i="1" s="1"/>
  <c r="F42" i="1"/>
  <c r="G41" i="1"/>
  <c r="H41" i="1" s="1"/>
  <c r="I41" i="1" s="1"/>
  <c r="G40" i="1"/>
  <c r="H40" i="1" s="1"/>
  <c r="I40" i="1" s="1"/>
  <c r="G39" i="1"/>
  <c r="G42" i="1" s="1"/>
  <c r="A25" i="1" l="1"/>
  <c r="A26" i="1" s="1"/>
  <c r="H39" i="1"/>
  <c r="A23" i="1"/>
  <c r="G28" i="1"/>
  <c r="A24" i="1" l="1"/>
  <c r="A27" i="1"/>
  <c r="I39" i="1"/>
  <c r="I42" i="1" s="1"/>
  <c r="H42" i="1"/>
  <c r="J40" i="1" l="1"/>
  <c r="J41" i="1"/>
  <c r="J39" i="1"/>
  <c r="J42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F981D415-3C1F-44C1-B796-F9B8816AA20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3E09AC6-32B0-4415-9FC0-5E1DCEBE61F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<sst xmlns="http://schemas.openxmlformats.org/spreadsheetml/2006/main" count="385" uniqueCount="220">
  <si>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</si>
  <si>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</si>
  <si>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</si>
  <si>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</si>
  <si>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</si>
  <si>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</si>
  <si>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</si>
  <si>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</si>
  <si>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</si>
  <si>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</si>
  <si>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</si>
  <si>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</si>
  <si>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</si>
  <si>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</si>
  <si>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</si>
  <si>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</si>
  <si>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</si>
  <si>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</si>
  <si>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</si>
  <si>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</si>
  <si>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</si>
  <si>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</si>
  <si>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</si>
  <si>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</si>
  <si>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</si>
  <si>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</si>
  <si>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</si>
  <si>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</si>
  <si>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</si>
  <si>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</si>
  <si>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</si>
  <si>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</si>
  <si>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</si>
  <si>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</si>
  <si>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</si>
  <si>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</si>
  <si>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</si>
  <si>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</si>
  <si>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</si>
  <si>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</si>
  <si>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</si>
  <si>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</si>
  <si>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ASŘ</t>
  </si>
  <si>
    <t>01</t>
  </si>
  <si>
    <t>SO 01 Demolice okálu</t>
  </si>
  <si>
    <t>Objekt:</t>
  </si>
  <si>
    <t>Rozpočet:</t>
  </si>
  <si>
    <t>11086</t>
  </si>
  <si>
    <t>PS Blansko - areál Povodí Moravy s.p.</t>
  </si>
  <si>
    <t>Povodí Moravy, s.p.</t>
  </si>
  <si>
    <t>Dřevařská 932/1</t>
  </si>
  <si>
    <t>Brno</t>
  </si>
  <si>
    <t>60222</t>
  </si>
  <si>
    <t>70890013</t>
  </si>
  <si>
    <t>Stavba</t>
  </si>
  <si>
    <t>Celkem za stavbu</t>
  </si>
  <si>
    <t>CZK</t>
  </si>
  <si>
    <t>9</t>
  </si>
  <si>
    <t>Ostatní konstrukce, bourání</t>
  </si>
  <si>
    <t>99</t>
  </si>
  <si>
    <t>Staveništní přesun hmot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</si>
  <si>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</si>
  <si>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</si>
  <si>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</si>
  <si>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</si>
  <si>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</si>
  <si>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</si>
  <si>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</si>
  <si>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</si>
  <si>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</si>
  <si>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</si>
  <si>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</si>
  <si>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</si>
  <si>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</si>
  <si>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</si>
  <si>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</si>
  <si>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</si>
  <si>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</si>
  <si>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</si>
  <si>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</si>
  <si>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</si>
  <si>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961044111R00</t>
  </si>
  <si>
    <t>Bourání základů z betonu prostého</t>
  </si>
  <si>
    <t>m3</t>
  </si>
  <si>
    <t>RTS 23/ II</t>
  </si>
  <si>
    <t>(10,3*2+10,6+6,85*6)*0,8*1</t>
  </si>
  <si>
    <t>961055111R00</t>
  </si>
  <si>
    <t>Bourání základů železobetonových</t>
  </si>
  <si>
    <t>10,3*7,6*0,3*2</t>
  </si>
  <si>
    <t>962032231R00</t>
  </si>
  <si>
    <t>Bourání zdiva nadzákladového z cihel pálených nebo vápenopískových, na maltu vápenou nebo vápenocementovou</t>
  </si>
  <si>
    <t>(10,3*2+10,6+6,85*6)*3*0,5</t>
  </si>
  <si>
    <t>963016111R00</t>
  </si>
  <si>
    <t>Demontáž sádrokartonových a sádrovláknitých podhledů z desek bez minerální izolace, na jednoduché ocelové konstrukci, 1x opláštěné tl. 12,5 mm</t>
  </si>
  <si>
    <t>m2</t>
  </si>
  <si>
    <t>10,3*7,6*2*2</t>
  </si>
  <si>
    <t>963051113R00</t>
  </si>
  <si>
    <t>Bourání železobetonových stropů deskových tloušťky přes 80 mm</t>
  </si>
  <si>
    <t>10,3*7,6*2*0,2</t>
  </si>
  <si>
    <t>965042141R00</t>
  </si>
  <si>
    <t>Bourání podkladů pod dlažby nebo litých celistvých dlažeb a mazanin  betonových nebo z litého asfaltu, tloušťky do 100 mm, plochy přes 4 m2</t>
  </si>
  <si>
    <t>10,3*7,6*2*0,1</t>
  </si>
  <si>
    <t>965081713R00</t>
  </si>
  <si>
    <t>Bourání podlah z keramických dlaždic, tloušťky do 10 mm, plochy přes 1 m2</t>
  </si>
  <si>
    <t>10,3*7,6*2*2*0,2</t>
  </si>
  <si>
    <t>965082923R00</t>
  </si>
  <si>
    <t>Odstranění násypu pod podlahami a ochranného na střechách tloušťky do 100 mm, plochy přes 2 m2</t>
  </si>
  <si>
    <t>10,3*7,6*2*2*0,05</t>
  </si>
  <si>
    <t>968061125R00</t>
  </si>
  <si>
    <t>Vyvěšení nebo zavěšení dřevěných křídel dveří, plochy do 2 m2</t>
  </si>
  <si>
    <t>kus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</si>
  <si>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</si>
  <si>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</si>
  <si>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29*1,6</t>
  </si>
  <si>
    <t>978059531R00</t>
  </si>
  <si>
    <t>Odsekání a odebrání obkladů stěn z obkládaček vnitřních z jakýchkoliv materiálů, plochy přes 2 m2</t>
  </si>
  <si>
    <t>(1,23+1,5)*2*2*2</t>
  </si>
  <si>
    <t>(2+2,245)*2*2*2</t>
  </si>
  <si>
    <t>711140102R00</t>
  </si>
  <si>
    <t>Odstranění izolace proti vodě - pásy přitavením vodorovné, 2 vrstvy</t>
  </si>
  <si>
    <t>10,3*7,6*2</t>
  </si>
  <si>
    <t>711140202R00</t>
  </si>
  <si>
    <t>Odstranění izolace proti vodě - pásy přitavením svislé, 2 vrstvy</t>
  </si>
  <si>
    <t>(10,3+15,2)*2*3</t>
  </si>
  <si>
    <t>713100813R00</t>
  </si>
  <si>
    <t>Odstranění tepelné izolace z kombidesek polystyrenových tloušťka přes 50 mm</t>
  </si>
  <si>
    <t>RTS 17/ II</t>
  </si>
  <si>
    <t>713100832R00</t>
  </si>
  <si>
    <t>Odstranění tepelné izolace z kombidesek minerálních tloušťky do 200 mm</t>
  </si>
  <si>
    <t>(10,3+7,6)*2*3*2</t>
  </si>
  <si>
    <t>7,6*2*3*2</t>
  </si>
  <si>
    <t>(4,89*2+4,94*2+2,245+2,425+1,23)*3*2</t>
  </si>
  <si>
    <t>(10,3+2,44+2,245+4,89)*3*2</t>
  </si>
  <si>
    <t>762342811R00</t>
  </si>
  <si>
    <t>Demontáž laťování střech, rozteč latí do 22 cm</t>
  </si>
  <si>
    <t>762522811R00</t>
  </si>
  <si>
    <t>Demontáž podlah s polštáři , z prken, tloušťky do 32 mm</t>
  </si>
  <si>
    <t>762711830R00</t>
  </si>
  <si>
    <t>Demontáž prostorových vázaných konstrukcí z řeziva hraněného nebo polohraněného, průřezové plochy přes 224 do 288 cm2</t>
  </si>
  <si>
    <t>m</t>
  </si>
  <si>
    <t>(10,3+7,6)*2*3*2*1,5</t>
  </si>
  <si>
    <t>7,6*2*3*2*1,5</t>
  </si>
  <si>
    <t>(4,89*2+4,94*2+2,245+2,425+1,23)*3*2*1,5</t>
  </si>
  <si>
    <t>(10,3+2,44+2,245+4,89)*2*3*1,5</t>
  </si>
  <si>
    <t>764352810R00</t>
  </si>
  <si>
    <t>Demontáž žlabů podokapních půlkruhových rovných, rš 330 mm, sklonu do 30°</t>
  </si>
  <si>
    <t>7,6*4</t>
  </si>
  <si>
    <t>764410850R00</t>
  </si>
  <si>
    <t>Demontáž oplechování parapetů rš od 100 do 330 mm</t>
  </si>
  <si>
    <t>2,2*2+1*4+0,9*2+2,2*2</t>
  </si>
  <si>
    <t>2,2*4+1*4+0,9*2+1*2</t>
  </si>
  <si>
    <t>764454801R00</t>
  </si>
  <si>
    <t>Demontáž odpadních trub nebo součástí trub kruhových , o průměru 75 a 100 mm</t>
  </si>
  <si>
    <t>765312810R00</t>
  </si>
  <si>
    <t>Demontáž pálené krytiny z tašek drážkových, na sucho, do suti</t>
  </si>
  <si>
    <t>6*7,6*2*2</t>
  </si>
  <si>
    <t>766411812R00</t>
  </si>
  <si>
    <t>Demontáž obložení stěn panely velikosti přes 1,5 m2</t>
  </si>
  <si>
    <t>766411822R00</t>
  </si>
  <si>
    <t>Demontáž obložení stěn podkladových roštů</t>
  </si>
  <si>
    <t>942,42</t>
  </si>
  <si>
    <t>776511810R00</t>
  </si>
  <si>
    <t>Odstranění povlakových podlah z nášlapné plochy lepených, bez podložky, z ploch přes 20 m2</t>
  </si>
  <si>
    <t>10,3*7,6*2*2*0,8</t>
  </si>
  <si>
    <t>979011111R00</t>
  </si>
  <si>
    <t>Svislá doprava suti a vybouraných hmot za prvé podlaží nad nebo pod základním podlažím</t>
  </si>
  <si>
    <t>t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</si>
  <si>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</si>
  <si>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</si>
  <si>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</si>
  <si>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</si>
  <si>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</si>
  <si>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</si>
  <si>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</si>
  <si>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</si>
  <si>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979999999R00</t>
  </si>
  <si>
    <t>Poplatek za skládku suti s 10 % příměsí</t>
  </si>
  <si>
    <t>979093111R00</t>
  </si>
  <si>
    <t>Uložení suti na skládku bez zhutnění</t>
  </si>
  <si>
    <t>90001</t>
  </si>
  <si>
    <t>Vybourání vnějších výplní otvorů, vč.likvidace</t>
  </si>
  <si>
    <t>Vlastní</t>
  </si>
  <si>
    <t>Indiv</t>
  </si>
  <si>
    <t>2*1,2*2+1*2,05*2+1*1,2*4+0,9*0,6*2+1*2,05*2+2,2*0,6*2</t>
  </si>
  <si>
    <t>2,2*1,2*4+1*1,2*4+0,9*1,2*2+1*0,6*2</t>
  </si>
  <si>
    <t>90002</t>
  </si>
  <si>
    <t>Demontáž schodiště vč.likvidace</t>
  </si>
  <si>
    <t>ks</t>
  </si>
  <si>
    <t>90003</t>
  </si>
  <si>
    <t>Likvidace azbestu</t>
  </si>
  <si>
    <t>soub</t>
  </si>
  <si>
    <t>725290010RA0</t>
  </si>
  <si>
    <t>Demontáž zařizovacích předmětů klozetu včetně splachovací nádrže</t>
  </si>
  <si>
    <t>725290020RA0</t>
  </si>
  <si>
    <t>Demontáž zařizovacích předmětů umyvadla včetně baterie a konzol</t>
  </si>
  <si>
    <t>725290030RA0</t>
  </si>
  <si>
    <t>Demontáž zařizovacích předmětů vany včetně baterie a obezdění</t>
  </si>
  <si>
    <t>762900030RA0</t>
  </si>
  <si>
    <t>Demontáž krovů  , s laťováním</t>
  </si>
  <si>
    <t>11*8*2</t>
  </si>
  <si>
    <t>762900050RA0</t>
  </si>
  <si>
    <t>Demontáž dřevěného stropu</t>
  </si>
  <si>
    <t>999281108R00</t>
  </si>
  <si>
    <t>Přesun hmot pro opravy a údržbu objektů pro opravy a údržbu dosavadních objektů včetně vnějších plášťů výšky do 12 m,</t>
  </si>
  <si>
    <t>Poznámky uchazeče k zadání</t>
  </si>
  <si>
    <t>90004</t>
  </si>
  <si>
    <t>90005</t>
  </si>
  <si>
    <t>90006</t>
  </si>
  <si>
    <t>90007</t>
  </si>
  <si>
    <t>odpojení IS a jejich zabezpečení, dle TZ</t>
  </si>
  <si>
    <t>Demontáž a likvidace elektroinstalace vč. svítidel, EZS, PZTS</t>
  </si>
  <si>
    <t>Demontáž a likvidace radiátorů</t>
  </si>
  <si>
    <t>demontáž a likvidace klozetů a umyvadel</t>
  </si>
  <si>
    <t>Demontáž a likvidace topných žebříčků</t>
  </si>
  <si>
    <t>základ v místě již odstraněného zahradního altánu: 5,2*0,6*1,2*2+3*0,6*1,2*2</t>
  </si>
  <si>
    <t>766411821R00</t>
  </si>
  <si>
    <t>Demontáž obložení stěn palubkami</t>
  </si>
  <si>
    <t>7,6*2*3*2*2</t>
  </si>
  <si>
    <t>(4,89*2+4,94*2+2,245+2,425+1,23)*3*2*2</t>
  </si>
  <si>
    <t>(10,3+2,44+2,245+4,89)*3*2*2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</si>
</sst>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5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165" fontId="15" fillId="0" borderId="0" xfId="0" applyNumberFormat="1" applyFont="1" applyAlignment="1">
      <alignment vertical="top" shrinkToFit="1"/>
    </xf>
    <xf numFmtId="4" fontId="15" fillId="0" borderId="0" xfId="0" applyNumberFormat="1" applyFont="1" applyAlignment="1">
      <alignment vertical="top" shrinkToFit="1"/>
    </xf>
    <xf numFmtId="165" fontId="16" fillId="0" borderId="0" xfId="0" applyNumberFormat="1" applyFont="1" applyAlignment="1">
      <alignment horizontal="center" vertical="top" wrapText="1" shrinkToFit="1"/>
    </xf>
    <xf numFmtId="165" fontId="16" fillId="0" borderId="0" xfId="0" applyNumberFormat="1" applyFont="1" applyAlignment="1">
      <alignment vertical="top" wrapText="1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5" fillId="0" borderId="41" xfId="0" applyFont="1" applyBorder="1" applyAlignment="1">
      <alignment vertical="top"/>
    </xf>
    <xf numFmtId="49" fontId="15" fillId="0" borderId="42" xfId="0" applyNumberFormat="1" applyFont="1" applyBorder="1" applyAlignment="1">
      <alignment vertical="top"/>
    </xf>
    <xf numFmtId="0" fontId="15" fillId="0" borderId="42" xfId="0" applyFont="1" applyBorder="1" applyAlignment="1">
      <alignment horizontal="center" vertical="top" shrinkToFit="1"/>
    </xf>
    <xf numFmtId="165" fontId="15" fillId="0" borderId="42" xfId="0" applyNumberFormat="1" applyFont="1" applyBorder="1" applyAlignment="1">
      <alignment vertical="top" shrinkToFit="1"/>
    </xf>
    <xf numFmtId="4" fontId="15" fillId="4" borderId="42" xfId="0" applyNumberFormat="1" applyFont="1" applyFill="1" applyBorder="1" applyAlignment="1" applyProtection="1">
      <alignment vertical="top" shrinkToFit="1"/>
      <protection locked="0"/>
    </xf>
    <xf numFmtId="4" fontId="15" fillId="0" borderId="42" xfId="0" applyNumberFormat="1" applyFont="1" applyBorder="1" applyAlignment="1">
      <alignment vertical="top" shrinkToFit="1"/>
    </xf>
    <xf numFmtId="4" fontId="15" fillId="0" borderId="43" xfId="0" applyNumberFormat="1" applyFont="1" applyBorder="1" applyAlignment="1">
      <alignment vertical="top" shrinkToFit="1"/>
    </xf>
    <xf numFmtId="0" fontId="15" fillId="0" borderId="44" xfId="0" applyFont="1" applyBorder="1" applyAlignment="1">
      <alignment vertical="top"/>
    </xf>
    <xf numFmtId="49" fontId="15" fillId="0" borderId="45" xfId="0" applyNumberFormat="1" applyFont="1" applyBorder="1" applyAlignment="1">
      <alignment vertical="top"/>
    </xf>
    <xf numFmtId="0" fontId="15" fillId="0" borderId="45" xfId="0" applyFont="1" applyBorder="1" applyAlignment="1">
      <alignment horizontal="center" vertical="top" shrinkToFit="1"/>
    </xf>
    <xf numFmtId="165" fontId="15" fillId="0" borderId="45" xfId="0" applyNumberFormat="1" applyFont="1" applyBorder="1" applyAlignment="1">
      <alignment vertical="top" shrinkToFit="1"/>
    </xf>
    <xf numFmtId="4" fontId="15" fillId="4" borderId="45" xfId="0" applyNumberFormat="1" applyFont="1" applyFill="1" applyBorder="1" applyAlignment="1" applyProtection="1">
      <alignment vertical="top" shrinkToFit="1"/>
      <protection locked="0"/>
    </xf>
    <xf numFmtId="4" fontId="15" fillId="0" borderId="45" xfId="0" applyNumberFormat="1" applyFont="1" applyBorder="1" applyAlignment="1">
      <alignment vertical="top" shrinkToFit="1"/>
    </xf>
    <xf numFmtId="4" fontId="15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2" xfId="0" applyNumberFormat="1" applyFont="1" applyBorder="1" applyAlignment="1">
      <alignment horizontal="left" vertical="top" wrapText="1"/>
    </xf>
    <xf numFmtId="165" fontId="16" fillId="0" borderId="0" xfId="0" quotePrefix="1" applyNumberFormat="1" applyFont="1" applyAlignment="1">
      <alignment horizontal="left" vertical="top" wrapText="1"/>
    </xf>
    <xf numFmtId="49" fontId="15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E15" sqref="E1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73" t="s">
        <v>39</v>
      </c>
      <c r="B2" s="173"/>
      <c r="C2" s="173"/>
      <c r="D2" s="173"/>
      <c r="E2" s="173"/>
      <c r="F2" s="173"/>
      <c r="G2" s="173"/>
    </row>
  </sheetData>
  <sheetProtection algorithmName="SHA-512" hashValue="fAiCPQLz/PMCnOreQi7NCerk2IeVAFVZ6c6SaYIO9NNSPBiAxQiCHagVJFhwyBq4odTIMRjRzkXBxziYZ/S6ew==" saltValue="OouoQWmJPcllJrbEsgjGg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6"/>
  <sheetViews>
    <sheetView showGridLines="0" topLeftCell="B6" zoomScaleNormal="100" zoomScaleSheetLayoutView="75" workbookViewId="0">
      <selection activeCell="R27" sqref="R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74" t="s">
        <v>4</v>
      </c>
      <c r="C1" s="175"/>
      <c r="D1" s="175"/>
      <c r="E1" s="175"/>
      <c r="F1" s="175"/>
      <c r="G1" s="175"/>
      <c r="H1" s="175"/>
      <c r="I1" s="175"/>
      <c r="J1" s="176"/>
    </row>
    <row r="2" spans="1:15" ht="36" customHeight="1" x14ac:dyDescent="0.2">
      <c r="A2" s="2"/>
      <c r="B2" s="78" t="s">
        <v>24</v>
      </c>
      <c r="C2" s="79"/>
      <c r="D2" s="80" t="s">
        <v>47</v>
      </c>
      <c r="E2" s="183" t="s">
        <v>48</v>
      </c>
      <c r="F2" s="184"/>
      <c r="G2" s="184"/>
      <c r="H2" s="184"/>
      <c r="I2" s="184"/>
      <c r="J2" s="185"/>
      <c r="O2" s="1"/>
    </row>
    <row r="3" spans="1:15" ht="27" customHeight="1" x14ac:dyDescent="0.2">
      <c r="A3" s="2"/>
      <c r="B3" s="81" t="s">
        <v>45</v>
      </c>
      <c r="C3" s="79"/>
      <c r="D3" s="82" t="s">
        <v>43</v>
      </c>
      <c r="E3" s="186" t="s">
        <v>44</v>
      </c>
      <c r="F3" s="187"/>
      <c r="G3" s="187"/>
      <c r="H3" s="187"/>
      <c r="I3" s="187"/>
      <c r="J3" s="188"/>
    </row>
    <row r="4" spans="1:15" ht="23.25" customHeight="1" x14ac:dyDescent="0.2">
      <c r="A4" s="76">
        <v>4250</v>
      </c>
      <c r="B4" s="83" t="s">
        <v>46</v>
      </c>
      <c r="C4" s="84"/>
      <c r="D4" s="85" t="s">
        <v>41</v>
      </c>
      <c r="E4" s="196" t="s">
        <v>42</v>
      </c>
      <c r="F4" s="197"/>
      <c r="G4" s="197"/>
      <c r="H4" s="197"/>
      <c r="I4" s="197"/>
      <c r="J4" s="198"/>
    </row>
    <row r="5" spans="1:15" ht="24" customHeight="1" x14ac:dyDescent="0.2">
      <c r="A5" s="2"/>
      <c r="B5" s="31" t="s">
        <v>23</v>
      </c>
      <c r="D5" s="201" t="s">
        <v>49</v>
      </c>
      <c r="E5" s="202"/>
      <c r="F5" s="202"/>
      <c r="G5" s="202"/>
      <c r="H5" s="18" t="s">
        <v>40</v>
      </c>
      <c r="I5" s="86" t="s">
        <v>53</v>
      </c>
      <c r="J5" s="8"/>
    </row>
    <row r="6" spans="1:15" ht="15.75" customHeight="1" x14ac:dyDescent="0.2">
      <c r="A6" s="2"/>
      <c r="B6" s="28"/>
      <c r="C6" s="55"/>
      <c r="D6" s="203" t="s">
        <v>50</v>
      </c>
      <c r="E6" s="204"/>
      <c r="F6" s="204"/>
      <c r="G6" s="20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77" t="s">
        <v>52</v>
      </c>
      <c r="E7" s="205" t="s">
        <v>51</v>
      </c>
      <c r="F7" s="206"/>
      <c r="G7" s="20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0"/>
      <c r="E11" s="190"/>
      <c r="F11" s="190"/>
      <c r="G11" s="190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195"/>
      <c r="E12" s="195"/>
      <c r="F12" s="195"/>
      <c r="G12" s="195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199"/>
      <c r="F13" s="200"/>
      <c r="G13" s="20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189"/>
      <c r="F15" s="189"/>
      <c r="G15" s="191"/>
      <c r="H15" s="191"/>
      <c r="I15" s="191" t="s">
        <v>29</v>
      </c>
      <c r="J15" s="192"/>
    </row>
    <row r="16" spans="1:15" ht="23.25" customHeight="1" x14ac:dyDescent="0.2">
      <c r="A16" s="124" t="s">
        <v>26</v>
      </c>
      <c r="B16" s="38" t="s">
        <v>42</v>
      </c>
      <c r="C16" s="62"/>
      <c r="D16" s="63"/>
      <c r="E16" s="180"/>
      <c r="F16" s="181"/>
      <c r="G16" s="180"/>
      <c r="H16" s="181"/>
      <c r="I16" s="180">
        <f>'01 1 Pol'!G99</f>
        <v>0</v>
      </c>
      <c r="J16" s="182"/>
    </row>
    <row r="17" spans="1:10" ht="23.25" customHeight="1" x14ac:dyDescent="0.2">
      <c r="A17" s="124" t="s">
        <v>27</v>
      </c>
      <c r="B17" s="38"/>
      <c r="C17" s="62"/>
      <c r="D17" s="63"/>
      <c r="E17" s="180"/>
      <c r="F17" s="181"/>
      <c r="G17" s="180"/>
      <c r="H17" s="181"/>
      <c r="I17" s="180"/>
      <c r="J17" s="182"/>
    </row>
    <row r="18" spans="1:10" ht="23.25" customHeight="1" x14ac:dyDescent="0.2">
      <c r="A18" s="124" t="s">
        <v>28</v>
      </c>
      <c r="B18" s="38"/>
      <c r="C18" s="62"/>
      <c r="D18" s="63"/>
      <c r="E18" s="180"/>
      <c r="F18" s="181"/>
      <c r="G18" s="180"/>
      <c r="H18" s="181"/>
      <c r="I18" s="180"/>
      <c r="J18" s="182"/>
    </row>
    <row r="19" spans="1:10" ht="23.25" customHeight="1" x14ac:dyDescent="0.2">
      <c r="A19" s="124" t="s">
        <v>61</v>
      </c>
      <c r="B19" s="38"/>
      <c r="C19" s="62"/>
      <c r="D19" s="63"/>
      <c r="E19" s="180"/>
      <c r="F19" s="181"/>
      <c r="G19" s="180"/>
      <c r="H19" s="181"/>
      <c r="I19" s="180"/>
      <c r="J19" s="182"/>
    </row>
    <row r="20" spans="1:10" ht="23.25" customHeight="1" x14ac:dyDescent="0.2">
      <c r="A20" s="124" t="s">
        <v>62</v>
      </c>
      <c r="B20" s="38"/>
      <c r="C20" s="62"/>
      <c r="D20" s="63"/>
      <c r="E20" s="180"/>
      <c r="F20" s="181"/>
      <c r="G20" s="180"/>
      <c r="H20" s="181"/>
      <c r="I20" s="180"/>
      <c r="J20" s="182"/>
    </row>
    <row r="21" spans="1:10" ht="23.25" customHeight="1" x14ac:dyDescent="0.2">
      <c r="A21" s="2"/>
      <c r="B21" s="48" t="s">
        <v>29</v>
      </c>
      <c r="C21" s="64"/>
      <c r="D21" s="65"/>
      <c r="E21" s="193"/>
      <c r="F21" s="194"/>
      <c r="G21" s="193"/>
      <c r="H21" s="194"/>
      <c r="I21" s="193">
        <f>SUM(I16:J20)</f>
        <v>0</v>
      </c>
      <c r="J21" s="21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8"/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5"/>
      <c r="H24" s="216"/>
      <c r="I24" s="21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8">
        <f>I21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77">
        <f>ZakladDPHZakl*0.21</f>
        <v>0</v>
      </c>
      <c r="H26" s="178"/>
      <c r="I26" s="1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79"/>
      <c r="H27" s="179"/>
      <c r="I27" s="179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07" t="e">
        <f>ZakladDPHSniVypocet+ZakladDPHZaklVypocet</f>
        <v>#REF!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07">
        <f>DPHZakl+ZakladDPHZakl</f>
        <v>0</v>
      </c>
      <c r="H29" s="207"/>
      <c r="I29" s="207"/>
      <c r="J29" s="121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37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54</v>
      </c>
      <c r="C39" s="218"/>
      <c r="D39" s="218"/>
      <c r="E39" s="218"/>
      <c r="F39" s="101" t="e">
        <f>'01 1 Pol'!#REF!</f>
        <v>#REF!</v>
      </c>
      <c r="G39" s="102" t="e">
        <f>'01 1 Pol'!#REF!</f>
        <v>#REF!</v>
      </c>
      <c r="H39" s="103" t="e">
        <f>(F39*SazbaDPH1/100)+(G39*SazbaDPH2/100)</f>
        <v>#REF!</v>
      </c>
      <c r="I39" s="103" t="e">
        <f>F39+G39+H39</f>
        <v>#REF!</v>
      </c>
      <c r="J39" s="104" t="e">
        <f>IF(CenaCelkemVypocet=0,"",I39/CenaCelkemVypocet*100)</f>
        <v>#REF!</v>
      </c>
    </row>
    <row r="40" spans="1:10" ht="25.5" hidden="1" customHeight="1" x14ac:dyDescent="0.2">
      <c r="A40" s="90">
        <v>2</v>
      </c>
      <c r="B40" s="105" t="s">
        <v>43</v>
      </c>
      <c r="C40" s="219" t="s">
        <v>44</v>
      </c>
      <c r="D40" s="219"/>
      <c r="E40" s="219"/>
      <c r="F40" s="106" t="e">
        <f>'01 1 Pol'!#REF!</f>
        <v>#REF!</v>
      </c>
      <c r="G40" s="107" t="e">
        <f>'01 1 Pol'!#REF!</f>
        <v>#REF!</v>
      </c>
      <c r="H40" s="107" t="e">
        <f>(F40*SazbaDPH1/100)+(G40*SazbaDPH2/100)</f>
        <v>#REF!</v>
      </c>
      <c r="I40" s="107" t="e">
        <f>F40+G40+H40</f>
        <v>#REF!</v>
      </c>
      <c r="J40" s="108" t="e">
        <f>IF(CenaCelkemVypocet=0,"",I40/CenaCelkemVypocet*100)</f>
        <v>#REF!</v>
      </c>
    </row>
    <row r="41" spans="1:10" ht="25.5" hidden="1" customHeight="1" x14ac:dyDescent="0.2">
      <c r="A41" s="90">
        <v>3</v>
      </c>
      <c r="B41" s="109" t="s">
        <v>41</v>
      </c>
      <c r="C41" s="218" t="s">
        <v>42</v>
      </c>
      <c r="D41" s="218"/>
      <c r="E41" s="218"/>
      <c r="F41" s="110" t="e">
        <f>'01 1 Pol'!#REF!</f>
        <v>#REF!</v>
      </c>
      <c r="G41" s="103" t="e">
        <f>'01 1 Pol'!#REF!</f>
        <v>#REF!</v>
      </c>
      <c r="H41" s="103" t="e">
        <f>(F41*SazbaDPH1/100)+(G41*SazbaDPH2/100)</f>
        <v>#REF!</v>
      </c>
      <c r="I41" s="103" t="e">
        <f>F41+G41+H41</f>
        <v>#REF!</v>
      </c>
      <c r="J41" s="104" t="e">
        <f>IF(CenaCelkemVypocet=0,"",I41/CenaCelkemVypocet*100)</f>
        <v>#REF!</v>
      </c>
    </row>
    <row r="42" spans="1:10" ht="25.5" hidden="1" customHeight="1" x14ac:dyDescent="0.2">
      <c r="A42" s="90"/>
      <c r="B42" s="220" t="s">
        <v>55</v>
      </c>
      <c r="C42" s="221"/>
      <c r="D42" s="221"/>
      <c r="E42" s="222"/>
      <c r="F42" s="111" t="e">
        <f>SUMIF(A39:A41,"=1",F39:F41)</f>
        <v>#REF!</v>
      </c>
      <c r="G42" s="112" t="e">
        <f>SUMIF(A39:A41,"=1",G39:G41)</f>
        <v>#REF!</v>
      </c>
      <c r="H42" s="112" t="e">
        <f>SUMIF(A39:A41,"=1",H39:H41)</f>
        <v>#REF!</v>
      </c>
      <c r="I42" s="112" t="e">
        <f>SUMIF(A39:A41,"=1",I39:I41)</f>
        <v>#REF!</v>
      </c>
      <c r="J42" s="113" t="e">
        <f>SUMIF(A39:A41,"=1",J39:J41)</f>
        <v>#REF!</v>
      </c>
    </row>
    <row r="46" spans="1:10" x14ac:dyDescent="0.2">
      <c r="F46" s="89"/>
      <c r="G46" s="89"/>
      <c r="H46" s="89"/>
      <c r="I46" s="89"/>
      <c r="J46" s="123"/>
    </row>
  </sheetData>
  <sheetProtection algorithmName="SHA-512" hashValue="B9Uyb0xvtZW55age01Cv4Nb8F6Qa4DxyQuHRPBqmshc4C9bZ1ZL2k8vpWNAa3GnbMDAiVCFYQ+6Ek1Qn2OyoLA==" saltValue="N/2ogzYfvfU3VIjLyK31e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39:E39"/>
    <mergeCell ref="C40:E40"/>
    <mergeCell ref="C41:E41"/>
    <mergeCell ref="B42:E42"/>
    <mergeCell ref="D35:E35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4" t="s">
        <v>7</v>
      </c>
      <c r="B1" s="224"/>
      <c r="C1" s="225"/>
      <c r="D1" s="224"/>
      <c r="E1" s="224"/>
      <c r="F1" s="224"/>
      <c r="G1" s="224"/>
    </row>
    <row r="2" spans="1:7" ht="24.95" customHeight="1" x14ac:dyDescent="0.2">
      <c r="A2" s="50" t="s">
        <v>8</v>
      </c>
      <c r="B2" s="49"/>
      <c r="C2" s="226"/>
      <c r="D2" s="226"/>
      <c r="E2" s="226"/>
      <c r="F2" s="226"/>
      <c r="G2" s="227"/>
    </row>
    <row r="3" spans="1:7" ht="24.95" customHeight="1" x14ac:dyDescent="0.2">
      <c r="A3" s="50" t="s">
        <v>9</v>
      </c>
      <c r="B3" s="49"/>
      <c r="C3" s="226"/>
      <c r="D3" s="226"/>
      <c r="E3" s="226"/>
      <c r="F3" s="226"/>
      <c r="G3" s="227"/>
    </row>
    <row r="4" spans="1:7" ht="24.95" customHeight="1" x14ac:dyDescent="0.2">
      <c r="A4" s="50" t="s">
        <v>10</v>
      </c>
      <c r="B4" s="49"/>
      <c r="C4" s="226"/>
      <c r="D4" s="226"/>
      <c r="E4" s="226"/>
      <c r="F4" s="226"/>
      <c r="G4" s="22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59C53-40DB-4AA5-974E-BE12EECC73FD}">
  <sheetPr>
    <outlinePr summaryBelow="0"/>
  </sheetPr>
  <dimension ref="A1:AE5006"/>
  <sheetViews>
    <sheetView tabSelected="1" workbookViewId="0">
      <pane ySplit="7" topLeftCell="A87" activePane="bottomLeft" state="frozen"/>
      <selection pane="bottomLeft" activeCell="F9" sqref="F9:F18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</cols>
  <sheetData>
    <row r="1" spans="1:31" ht="15.75" customHeight="1" x14ac:dyDescent="0.25">
      <c r="A1" s="240" t="s">
        <v>7</v>
      </c>
      <c r="B1" s="240"/>
      <c r="C1" s="240"/>
      <c r="D1" s="240"/>
      <c r="E1" s="240"/>
      <c r="F1" s="240"/>
      <c r="G1" s="240"/>
    </row>
    <row r="2" spans="1:31" ht="24.95" customHeight="1" x14ac:dyDescent="0.2">
      <c r="A2" s="50" t="s">
        <v>8</v>
      </c>
      <c r="B2" s="49" t="s">
        <v>47</v>
      </c>
      <c r="C2" s="241" t="s">
        <v>48</v>
      </c>
      <c r="D2" s="242"/>
      <c r="E2" s="242"/>
      <c r="F2" s="242"/>
      <c r="G2" s="243"/>
    </row>
    <row r="3" spans="1:31" ht="24.95" customHeight="1" x14ac:dyDescent="0.2">
      <c r="A3" s="50" t="s">
        <v>9</v>
      </c>
      <c r="B3" s="49" t="s">
        <v>43</v>
      </c>
      <c r="C3" s="241" t="s">
        <v>44</v>
      </c>
      <c r="D3" s="242"/>
      <c r="E3" s="242"/>
      <c r="F3" s="242"/>
      <c r="G3" s="243"/>
    </row>
    <row r="4" spans="1:31" ht="24.95" customHeight="1" x14ac:dyDescent="0.2">
      <c r="A4" s="125" t="s">
        <v>10</v>
      </c>
      <c r="B4" s="126" t="s">
        <v>41</v>
      </c>
      <c r="C4" s="244" t="s">
        <v>42</v>
      </c>
      <c r="D4" s="245"/>
      <c r="E4" s="245"/>
      <c r="F4" s="245"/>
      <c r="G4" s="246"/>
    </row>
    <row r="5" spans="1:31" x14ac:dyDescent="0.2">
      <c r="D5" s="10"/>
    </row>
    <row r="6" spans="1:31" ht="38.25" x14ac:dyDescent="0.2">
      <c r="A6" s="128" t="s">
        <v>63</v>
      </c>
      <c r="B6" s="130" t="s">
        <v>64</v>
      </c>
      <c r="C6" s="130" t="s">
        <v>65</v>
      </c>
      <c r="D6" s="129" t="s">
        <v>66</v>
      </c>
      <c r="E6" s="128" t="s">
        <v>67</v>
      </c>
      <c r="F6" s="127" t="s">
        <v>68</v>
      </c>
      <c r="G6" s="128" t="s">
        <v>29</v>
      </c>
      <c r="H6" s="131" t="s">
        <v>30</v>
      </c>
      <c r="I6" s="131" t="s">
        <v>69</v>
      </c>
      <c r="J6" s="131" t="s">
        <v>31</v>
      </c>
      <c r="K6" s="131" t="s">
        <v>70</v>
      </c>
      <c r="L6" s="131" t="s">
        <v>71</v>
      </c>
      <c r="M6" s="131" t="s">
        <v>72</v>
      </c>
      <c r="N6" s="131" t="s">
        <v>73</v>
      </c>
      <c r="O6" s="131" t="s">
        <v>74</v>
      </c>
      <c r="P6" s="131" t="s">
        <v>75</v>
      </c>
      <c r="Q6" s="131" t="s">
        <v>76</v>
      </c>
      <c r="R6" s="131" t="s">
        <v>77</v>
      </c>
      <c r="S6" s="131" t="s">
        <v>78</v>
      </c>
      <c r="T6" s="131" t="s">
        <v>79</v>
      </c>
    </row>
    <row r="7" spans="1:31" hidden="1" x14ac:dyDescent="0.2">
      <c r="A7" s="3"/>
      <c r="B7" s="4"/>
      <c r="C7" s="4"/>
      <c r="D7" s="6"/>
      <c r="E7" s="133"/>
      <c r="F7" s="134"/>
      <c r="G7" s="134"/>
      <c r="H7" s="134"/>
      <c r="I7" s="134"/>
      <c r="J7" s="134"/>
      <c r="K7" s="134"/>
      <c r="L7" s="134"/>
      <c r="M7" s="134"/>
      <c r="N7" s="133"/>
      <c r="O7" s="133"/>
      <c r="P7" s="133"/>
      <c r="Q7" s="133"/>
      <c r="R7" s="134"/>
      <c r="S7" s="134"/>
      <c r="T7" s="134"/>
    </row>
    <row r="8" spans="1:31" x14ac:dyDescent="0.2">
      <c r="A8" s="145" t="s">
        <v>80</v>
      </c>
      <c r="B8" s="146" t="s">
        <v>57</v>
      </c>
      <c r="C8" s="166" t="s">
        <v>58</v>
      </c>
      <c r="D8" s="147"/>
      <c r="E8" s="148"/>
      <c r="F8" s="149"/>
      <c r="G8" s="149">
        <f>SUM(G9:G95)</f>
        <v>0</v>
      </c>
      <c r="H8" s="149"/>
      <c r="I8" s="149">
        <f>SUM(I9:I90)</f>
        <v>18861.129999999997</v>
      </c>
      <c r="J8" s="149"/>
      <c r="K8" s="149">
        <f>SUM(K9:K90)</f>
        <v>3064967.3699999996</v>
      </c>
      <c r="L8" s="149"/>
      <c r="M8" s="149">
        <f>SUM(M9:M90)</f>
        <v>0</v>
      </c>
      <c r="N8" s="148"/>
      <c r="O8" s="148">
        <f>SUM(O9:O90)</f>
        <v>0.59000000000000008</v>
      </c>
      <c r="P8" s="148"/>
      <c r="Q8" s="148">
        <f>SUM(Q9:Q90)</f>
        <v>676.19999999999982</v>
      </c>
      <c r="R8" s="149"/>
      <c r="S8" s="149"/>
      <c r="T8" s="150"/>
    </row>
    <row r="9" spans="1:31" outlineLevel="1" x14ac:dyDescent="0.2">
      <c r="A9" s="152">
        <v>1</v>
      </c>
      <c r="B9" s="153" t="s">
        <v>81</v>
      </c>
      <c r="C9" s="167" t="s">
        <v>82</v>
      </c>
      <c r="D9" s="154" t="s">
        <v>83</v>
      </c>
      <c r="E9" s="155">
        <v>57.84</v>
      </c>
      <c r="F9" s="156"/>
      <c r="G9" s="157">
        <f>ROUND(E9*F9,2)</f>
        <v>0</v>
      </c>
      <c r="H9" s="156">
        <v>0</v>
      </c>
      <c r="I9" s="157">
        <f>ROUND(E9*H9,2)</f>
        <v>0</v>
      </c>
      <c r="J9" s="156">
        <v>3925</v>
      </c>
      <c r="K9" s="157">
        <f>ROUND(E9*J9,2)</f>
        <v>227022</v>
      </c>
      <c r="L9" s="157">
        <v>21</v>
      </c>
      <c r="M9" s="157">
        <f>G9*(1+L9/100)</f>
        <v>0</v>
      </c>
      <c r="N9" s="155">
        <v>0</v>
      </c>
      <c r="O9" s="155">
        <f>ROUND(E9*N9,2)</f>
        <v>0</v>
      </c>
      <c r="P9" s="155">
        <v>2</v>
      </c>
      <c r="Q9" s="155">
        <f>ROUND(E9*P9,2)</f>
        <v>115.68</v>
      </c>
      <c r="R9" s="157"/>
      <c r="S9" s="157" t="s">
        <v>84</v>
      </c>
      <c r="T9" s="158" t="s">
        <v>84</v>
      </c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</row>
    <row r="10" spans="1:31" outlineLevel="2" x14ac:dyDescent="0.2">
      <c r="A10" s="139"/>
      <c r="B10" s="140"/>
      <c r="C10" s="168" t="s">
        <v>85</v>
      </c>
      <c r="D10" s="143"/>
      <c r="E10" s="144">
        <v>57.84</v>
      </c>
      <c r="F10" s="142"/>
      <c r="G10" s="142"/>
      <c r="H10" s="142"/>
      <c r="I10" s="142"/>
      <c r="J10" s="142"/>
      <c r="K10" s="142"/>
      <c r="L10" s="142"/>
      <c r="M10" s="142"/>
      <c r="N10" s="141"/>
      <c r="O10" s="141"/>
      <c r="P10" s="141"/>
      <c r="Q10" s="141"/>
      <c r="R10" s="142"/>
      <c r="S10" s="142"/>
      <c r="T10" s="14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</row>
    <row r="11" spans="1:31" outlineLevel="1" x14ac:dyDescent="0.2">
      <c r="A11" s="152">
        <v>2</v>
      </c>
      <c r="B11" s="153" t="s">
        <v>86</v>
      </c>
      <c r="C11" s="167" t="s">
        <v>87</v>
      </c>
      <c r="D11" s="154" t="s">
        <v>83</v>
      </c>
      <c r="E11" s="155">
        <f>E12+E13</f>
        <v>58.777999999999999</v>
      </c>
      <c r="F11" s="156"/>
      <c r="G11" s="157">
        <f>ROUND(E11*F11,2)</f>
        <v>0</v>
      </c>
      <c r="H11" s="156">
        <v>0</v>
      </c>
      <c r="I11" s="157">
        <f>ROUND(E11*H11,2)</f>
        <v>0</v>
      </c>
      <c r="J11" s="156">
        <v>8105</v>
      </c>
      <c r="K11" s="157">
        <f>ROUND(E11*J11,2)</f>
        <v>476395.69</v>
      </c>
      <c r="L11" s="157">
        <v>21</v>
      </c>
      <c r="M11" s="157">
        <f>G11*(1+L11/100)</f>
        <v>0</v>
      </c>
      <c r="N11" s="155">
        <v>0</v>
      </c>
      <c r="O11" s="155">
        <f>ROUND(E11*N11,2)</f>
        <v>0</v>
      </c>
      <c r="P11" s="155">
        <v>2.4</v>
      </c>
      <c r="Q11" s="155">
        <f>ROUND(E11*P11,2)</f>
        <v>141.07</v>
      </c>
      <c r="R11" s="157"/>
      <c r="S11" s="157" t="s">
        <v>84</v>
      </c>
      <c r="T11" s="158" t="s">
        <v>84</v>
      </c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</row>
    <row r="12" spans="1:31" outlineLevel="2" x14ac:dyDescent="0.2">
      <c r="A12" s="139"/>
      <c r="B12" s="140"/>
      <c r="C12" s="168" t="s">
        <v>88</v>
      </c>
      <c r="D12" s="143"/>
      <c r="E12" s="144">
        <v>46.97</v>
      </c>
      <c r="F12" s="142"/>
      <c r="G12" s="142"/>
      <c r="H12" s="142"/>
      <c r="I12" s="142"/>
      <c r="J12" s="142"/>
      <c r="K12" s="142"/>
      <c r="L12" s="142"/>
      <c r="M12" s="142"/>
      <c r="N12" s="141"/>
      <c r="O12" s="141"/>
      <c r="P12" s="141"/>
      <c r="Q12" s="141"/>
      <c r="R12" s="142"/>
      <c r="S12" s="142"/>
      <c r="T12" s="14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</row>
    <row r="13" spans="1:31" ht="22.5" outlineLevel="2" x14ac:dyDescent="0.2">
      <c r="A13" s="139"/>
      <c r="B13" s="140"/>
      <c r="C13" s="168" t="s">
        <v>214</v>
      </c>
      <c r="D13" s="143"/>
      <c r="E13" s="144">
        <f>5.2*0.6*1.2*2+3*0.6*1.2*2</f>
        <v>11.808</v>
      </c>
      <c r="F13" s="142"/>
      <c r="G13" s="142"/>
      <c r="H13" s="142"/>
      <c r="I13" s="142"/>
      <c r="J13" s="142"/>
      <c r="K13" s="142"/>
      <c r="L13" s="142"/>
      <c r="M13" s="142"/>
      <c r="N13" s="141"/>
      <c r="O13" s="141"/>
      <c r="P13" s="141"/>
      <c r="Q13" s="141"/>
      <c r="R13" s="142"/>
      <c r="S13" s="142"/>
      <c r="T13" s="14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</row>
    <row r="14" spans="1:31" ht="33.75" outlineLevel="1" x14ac:dyDescent="0.2">
      <c r="A14" s="152">
        <v>3</v>
      </c>
      <c r="B14" s="153" t="s">
        <v>89</v>
      </c>
      <c r="C14" s="167" t="s">
        <v>90</v>
      </c>
      <c r="D14" s="154" t="s">
        <v>83</v>
      </c>
      <c r="E14" s="155">
        <v>108.45</v>
      </c>
      <c r="F14" s="156"/>
      <c r="G14" s="157">
        <f>ROUND(E14*F14,2)</f>
        <v>0</v>
      </c>
      <c r="H14" s="156">
        <v>37.29</v>
      </c>
      <c r="I14" s="157">
        <f>ROUND(E14*H14,2)</f>
        <v>4044.1</v>
      </c>
      <c r="J14" s="156">
        <v>912.71</v>
      </c>
      <c r="K14" s="157">
        <f>ROUND(E14*J14,2)</f>
        <v>98983.4</v>
      </c>
      <c r="L14" s="157">
        <v>21</v>
      </c>
      <c r="M14" s="157">
        <f>G14*(1+L14/100)</f>
        <v>0</v>
      </c>
      <c r="N14" s="155">
        <v>1.2800000000000001E-3</v>
      </c>
      <c r="O14" s="155">
        <f>ROUND(E14*N14,2)</f>
        <v>0.14000000000000001</v>
      </c>
      <c r="P14" s="155">
        <v>1.8</v>
      </c>
      <c r="Q14" s="155">
        <f>ROUND(E14*P14,2)</f>
        <v>195.21</v>
      </c>
      <c r="R14" s="157"/>
      <c r="S14" s="157" t="s">
        <v>84</v>
      </c>
      <c r="T14" s="158" t="s">
        <v>84</v>
      </c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</row>
    <row r="15" spans="1:31" outlineLevel="2" x14ac:dyDescent="0.2">
      <c r="A15" s="139"/>
      <c r="B15" s="140"/>
      <c r="C15" s="168" t="s">
        <v>91</v>
      </c>
      <c r="D15" s="143"/>
      <c r="E15" s="144">
        <v>108.45</v>
      </c>
      <c r="F15" s="142"/>
      <c r="G15" s="142"/>
      <c r="H15" s="142"/>
      <c r="I15" s="142"/>
      <c r="J15" s="142"/>
      <c r="K15" s="142"/>
      <c r="L15" s="142"/>
      <c r="M15" s="142"/>
      <c r="N15" s="141"/>
      <c r="O15" s="141"/>
      <c r="P15" s="141"/>
      <c r="Q15" s="141"/>
      <c r="R15" s="142"/>
      <c r="S15" s="142"/>
      <c r="T15" s="14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</row>
    <row r="16" spans="1:31" ht="45" outlineLevel="1" x14ac:dyDescent="0.2">
      <c r="A16" s="152">
        <v>4</v>
      </c>
      <c r="B16" s="153" t="s">
        <v>92</v>
      </c>
      <c r="C16" s="167" t="s">
        <v>93</v>
      </c>
      <c r="D16" s="154" t="s">
        <v>94</v>
      </c>
      <c r="E16" s="155">
        <v>313.12</v>
      </c>
      <c r="F16" s="156"/>
      <c r="G16" s="157">
        <f>ROUND(E16*F16,2)</f>
        <v>0</v>
      </c>
      <c r="H16" s="156">
        <v>9.65</v>
      </c>
      <c r="I16" s="157">
        <f>ROUND(E16*H16,2)</f>
        <v>3021.61</v>
      </c>
      <c r="J16" s="156">
        <v>157.35</v>
      </c>
      <c r="K16" s="157">
        <f>ROUND(E16*J16,2)</f>
        <v>49269.43</v>
      </c>
      <c r="L16" s="157">
        <v>21</v>
      </c>
      <c r="M16" s="157">
        <f>G16*(1+L16/100)</f>
        <v>0</v>
      </c>
      <c r="N16" s="155">
        <v>3.3E-4</v>
      </c>
      <c r="O16" s="155">
        <f>ROUND(E16*N16,2)</f>
        <v>0.1</v>
      </c>
      <c r="P16" s="155">
        <v>1.183E-2</v>
      </c>
      <c r="Q16" s="155">
        <f>ROUND(E16*P16,2)</f>
        <v>3.7</v>
      </c>
      <c r="R16" s="157"/>
      <c r="S16" s="157" t="s">
        <v>84</v>
      </c>
      <c r="T16" s="158" t="s">
        <v>84</v>
      </c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</row>
    <row r="17" spans="1:31" outlineLevel="2" x14ac:dyDescent="0.2">
      <c r="A17" s="139"/>
      <c r="B17" s="140"/>
      <c r="C17" s="168" t="s">
        <v>95</v>
      </c>
      <c r="D17" s="143"/>
      <c r="E17" s="144">
        <v>313.12</v>
      </c>
      <c r="F17" s="142"/>
      <c r="G17" s="142"/>
      <c r="H17" s="142"/>
      <c r="I17" s="142"/>
      <c r="J17" s="142"/>
      <c r="K17" s="142"/>
      <c r="L17" s="142"/>
      <c r="M17" s="142"/>
      <c r="N17" s="141"/>
      <c r="O17" s="141"/>
      <c r="P17" s="141"/>
      <c r="Q17" s="141"/>
      <c r="R17" s="142"/>
      <c r="S17" s="142"/>
      <c r="T17" s="14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</row>
    <row r="18" spans="1:31" ht="22.5" outlineLevel="1" x14ac:dyDescent="0.2">
      <c r="A18" s="152">
        <v>5</v>
      </c>
      <c r="B18" s="153" t="s">
        <v>96</v>
      </c>
      <c r="C18" s="167" t="s">
        <v>97</v>
      </c>
      <c r="D18" s="154" t="s">
        <v>83</v>
      </c>
      <c r="E18" s="155">
        <v>31.312000000000001</v>
      </c>
      <c r="F18" s="156"/>
      <c r="G18" s="157">
        <f>ROUND(E18*F18,2)</f>
        <v>0</v>
      </c>
      <c r="H18" s="156">
        <v>194.31</v>
      </c>
      <c r="I18" s="157">
        <f>ROUND(E18*H18,2)</f>
        <v>6084.23</v>
      </c>
      <c r="J18" s="156">
        <v>4045.69</v>
      </c>
      <c r="K18" s="157">
        <f>ROUND(E18*J18,2)</f>
        <v>126678.65</v>
      </c>
      <c r="L18" s="157">
        <v>21</v>
      </c>
      <c r="M18" s="157">
        <f>G18*(1+L18/100)</f>
        <v>0</v>
      </c>
      <c r="N18" s="155">
        <v>6.6600000000000001E-3</v>
      </c>
      <c r="O18" s="155">
        <f>ROUND(E18*N18,2)</f>
        <v>0.21</v>
      </c>
      <c r="P18" s="155">
        <v>2.4</v>
      </c>
      <c r="Q18" s="155">
        <f>ROUND(E18*P18,2)</f>
        <v>75.150000000000006</v>
      </c>
      <c r="R18" s="157"/>
      <c r="S18" s="157" t="s">
        <v>84</v>
      </c>
      <c r="T18" s="158" t="s">
        <v>84</v>
      </c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</row>
    <row r="19" spans="1:31" outlineLevel="2" x14ac:dyDescent="0.2">
      <c r="A19" s="139"/>
      <c r="B19" s="140"/>
      <c r="C19" s="168" t="s">
        <v>98</v>
      </c>
      <c r="D19" s="143"/>
      <c r="E19" s="144">
        <v>31.31</v>
      </c>
      <c r="F19" s="142"/>
      <c r="G19" s="142"/>
      <c r="H19" s="142"/>
      <c r="I19" s="142"/>
      <c r="J19" s="142"/>
      <c r="K19" s="142"/>
      <c r="L19" s="142"/>
      <c r="M19" s="142"/>
      <c r="N19" s="141"/>
      <c r="O19" s="141"/>
      <c r="P19" s="141"/>
      <c r="Q19" s="141"/>
      <c r="R19" s="142"/>
      <c r="S19" s="142"/>
      <c r="T19" s="14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</row>
    <row r="20" spans="1:31" ht="33.75" outlineLevel="1" x14ac:dyDescent="0.2">
      <c r="A20" s="152">
        <v>6</v>
      </c>
      <c r="B20" s="153" t="s">
        <v>99</v>
      </c>
      <c r="C20" s="167" t="s">
        <v>100</v>
      </c>
      <c r="D20" s="154" t="s">
        <v>83</v>
      </c>
      <c r="E20" s="155">
        <v>15.656000000000001</v>
      </c>
      <c r="F20" s="156"/>
      <c r="G20" s="157">
        <f>ROUND(E20*F20,2)</f>
        <v>0</v>
      </c>
      <c r="H20" s="156">
        <v>0</v>
      </c>
      <c r="I20" s="157">
        <f>ROUND(E20*H20,2)</f>
        <v>0</v>
      </c>
      <c r="J20" s="156">
        <v>3435</v>
      </c>
      <c r="K20" s="157">
        <f>ROUND(E20*J20,2)</f>
        <v>53778.36</v>
      </c>
      <c r="L20" s="157">
        <v>21</v>
      </c>
      <c r="M20" s="157">
        <f>G20*(1+L20/100)</f>
        <v>0</v>
      </c>
      <c r="N20" s="155">
        <v>0</v>
      </c>
      <c r="O20" s="155">
        <f>ROUND(E20*N20,2)</f>
        <v>0</v>
      </c>
      <c r="P20" s="155">
        <v>2.2000000000000002</v>
      </c>
      <c r="Q20" s="155">
        <f>ROUND(E20*P20,2)</f>
        <v>34.44</v>
      </c>
      <c r="R20" s="157"/>
      <c r="S20" s="157" t="s">
        <v>84</v>
      </c>
      <c r="T20" s="158" t="s">
        <v>84</v>
      </c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</row>
    <row r="21" spans="1:31" outlineLevel="2" x14ac:dyDescent="0.2">
      <c r="A21" s="139"/>
      <c r="B21" s="140"/>
      <c r="C21" s="168" t="s">
        <v>101</v>
      </c>
      <c r="D21" s="143"/>
      <c r="E21" s="144">
        <v>15.66</v>
      </c>
      <c r="F21" s="142"/>
      <c r="G21" s="142"/>
      <c r="H21" s="142"/>
      <c r="I21" s="142"/>
      <c r="J21" s="142"/>
      <c r="K21" s="142"/>
      <c r="L21" s="142"/>
      <c r="M21" s="142"/>
      <c r="N21" s="141"/>
      <c r="O21" s="141"/>
      <c r="P21" s="141"/>
      <c r="Q21" s="141"/>
      <c r="R21" s="142"/>
      <c r="S21" s="142"/>
      <c r="T21" s="14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</row>
    <row r="22" spans="1:31" ht="22.5" outlineLevel="1" x14ac:dyDescent="0.2">
      <c r="A22" s="152">
        <v>7</v>
      </c>
      <c r="B22" s="153" t="s">
        <v>102</v>
      </c>
      <c r="C22" s="167" t="s">
        <v>103</v>
      </c>
      <c r="D22" s="154" t="s">
        <v>94</v>
      </c>
      <c r="E22" s="155">
        <v>62.624000000000002</v>
      </c>
      <c r="F22" s="156"/>
      <c r="G22" s="157">
        <f>ROUND(E22*F22,2)</f>
        <v>0</v>
      </c>
      <c r="H22" s="156">
        <v>0</v>
      </c>
      <c r="I22" s="157">
        <f>ROUND(E22*H22,2)</f>
        <v>0</v>
      </c>
      <c r="J22" s="156">
        <v>77.3</v>
      </c>
      <c r="K22" s="157">
        <f>ROUND(E22*J22,2)</f>
        <v>4840.84</v>
      </c>
      <c r="L22" s="157">
        <v>21</v>
      </c>
      <c r="M22" s="157">
        <f>G22*(1+L22/100)</f>
        <v>0</v>
      </c>
      <c r="N22" s="155">
        <v>0</v>
      </c>
      <c r="O22" s="155">
        <f>ROUND(E22*N22,2)</f>
        <v>0</v>
      </c>
      <c r="P22" s="155">
        <v>0.02</v>
      </c>
      <c r="Q22" s="155">
        <f>ROUND(E22*P22,2)</f>
        <v>1.25</v>
      </c>
      <c r="R22" s="157"/>
      <c r="S22" s="157" t="s">
        <v>84</v>
      </c>
      <c r="T22" s="158" t="s">
        <v>84</v>
      </c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</row>
    <row r="23" spans="1:31" outlineLevel="2" x14ac:dyDescent="0.2">
      <c r="A23" s="139"/>
      <c r="B23" s="140"/>
      <c r="C23" s="168" t="s">
        <v>104</v>
      </c>
      <c r="D23" s="143"/>
      <c r="E23" s="144">
        <v>62.62</v>
      </c>
      <c r="F23" s="142"/>
      <c r="G23" s="142"/>
      <c r="H23" s="142"/>
      <c r="I23" s="142"/>
      <c r="J23" s="142"/>
      <c r="K23" s="142"/>
      <c r="L23" s="142"/>
      <c r="M23" s="142"/>
      <c r="N23" s="141"/>
      <c r="O23" s="141"/>
      <c r="P23" s="141"/>
      <c r="Q23" s="141"/>
      <c r="R23" s="142"/>
      <c r="S23" s="142"/>
      <c r="T23" s="14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</row>
    <row r="24" spans="1:31" ht="22.5" outlineLevel="1" x14ac:dyDescent="0.2">
      <c r="A24" s="152">
        <v>8</v>
      </c>
      <c r="B24" s="153" t="s">
        <v>105</v>
      </c>
      <c r="C24" s="167" t="s">
        <v>106</v>
      </c>
      <c r="D24" s="154" t="s">
        <v>83</v>
      </c>
      <c r="E24" s="155">
        <v>15.656000000000001</v>
      </c>
      <c r="F24" s="156"/>
      <c r="G24" s="157">
        <f>ROUND(E24*F24,2)</f>
        <v>0</v>
      </c>
      <c r="H24" s="156">
        <v>0</v>
      </c>
      <c r="I24" s="157">
        <f>ROUND(E24*H24,2)</f>
        <v>0</v>
      </c>
      <c r="J24" s="156">
        <v>512</v>
      </c>
      <c r="K24" s="157">
        <f>ROUND(E24*J24,2)</f>
        <v>8015.87</v>
      </c>
      <c r="L24" s="157">
        <v>21</v>
      </c>
      <c r="M24" s="157">
        <f>G24*(1+L24/100)</f>
        <v>0</v>
      </c>
      <c r="N24" s="155">
        <v>0</v>
      </c>
      <c r="O24" s="155">
        <f>ROUND(E24*N24,2)</f>
        <v>0</v>
      </c>
      <c r="P24" s="155">
        <v>1.4</v>
      </c>
      <c r="Q24" s="155">
        <f>ROUND(E24*P24,2)</f>
        <v>21.92</v>
      </c>
      <c r="R24" s="157"/>
      <c r="S24" s="157" t="s">
        <v>84</v>
      </c>
      <c r="T24" s="158" t="s">
        <v>84</v>
      </c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</row>
    <row r="25" spans="1:31" outlineLevel="2" x14ac:dyDescent="0.2">
      <c r="A25" s="139"/>
      <c r="B25" s="140"/>
      <c r="C25" s="168" t="s">
        <v>107</v>
      </c>
      <c r="D25" s="143"/>
      <c r="E25" s="144">
        <v>15.66</v>
      </c>
      <c r="F25" s="142"/>
      <c r="G25" s="142"/>
      <c r="H25" s="142"/>
      <c r="I25" s="142"/>
      <c r="J25" s="142"/>
      <c r="K25" s="142"/>
      <c r="L25" s="142"/>
      <c r="M25" s="142"/>
      <c r="N25" s="141"/>
      <c r="O25" s="141"/>
      <c r="P25" s="141"/>
      <c r="Q25" s="141"/>
      <c r="R25" s="142"/>
      <c r="S25" s="142"/>
      <c r="T25" s="14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pans="1:31" ht="22.5" outlineLevel="1" x14ac:dyDescent="0.2">
      <c r="A26" s="159">
        <v>9</v>
      </c>
      <c r="B26" s="160" t="s">
        <v>108</v>
      </c>
      <c r="C26" s="169" t="s">
        <v>109</v>
      </c>
      <c r="D26" s="161" t="s">
        <v>110</v>
      </c>
      <c r="E26" s="162">
        <v>29</v>
      </c>
      <c r="F26" s="163"/>
      <c r="G26" s="164">
        <f>ROUND(E26*F26,2)</f>
        <v>0</v>
      </c>
      <c r="H26" s="163">
        <v>0</v>
      </c>
      <c r="I26" s="164">
        <f>ROUND(E26*H26,2)</f>
        <v>0</v>
      </c>
      <c r="J26" s="163">
        <v>20.399999999999999</v>
      </c>
      <c r="K26" s="164">
        <f>ROUND(E26*J26,2)</f>
        <v>591.6</v>
      </c>
      <c r="L26" s="164">
        <v>21</v>
      </c>
      <c r="M26" s="164">
        <f>G26*(1+L26/100)</f>
        <v>0</v>
      </c>
      <c r="N26" s="162">
        <v>0</v>
      </c>
      <c r="O26" s="162">
        <f>ROUND(E26*N26,2)</f>
        <v>0</v>
      </c>
      <c r="P26" s="162">
        <v>0</v>
      </c>
      <c r="Q26" s="162">
        <f>ROUND(E26*P26,2)</f>
        <v>0</v>
      </c>
      <c r="R26" s="164"/>
      <c r="S26" s="164" t="s">
        <v>84</v>
      </c>
      <c r="T26" s="165" t="s">
        <v>84</v>
      </c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</row>
    <row r="27" spans="1:31" ht="45" outlineLevel="1" x14ac:dyDescent="0.2">
      <c r="A27" s="152">
        <v>10</v>
      </c>
      <c r="B27" s="153" t="s">
        <v>111</v>
      </c>
      <c r="C27" s="167" t="s">
        <v>112</v>
      </c>
      <c r="D27" s="154" t="s">
        <v>94</v>
      </c>
      <c r="E27" s="155">
        <v>46.4</v>
      </c>
      <c r="F27" s="156"/>
      <c r="G27" s="157">
        <f>ROUND(E27*F27,2)</f>
        <v>0</v>
      </c>
      <c r="H27" s="156">
        <v>34.17</v>
      </c>
      <c r="I27" s="157">
        <f>ROUND(E27*H27,2)</f>
        <v>1585.49</v>
      </c>
      <c r="J27" s="156">
        <v>422.83</v>
      </c>
      <c r="K27" s="157">
        <f>ROUND(E27*J27,2)</f>
        <v>19619.310000000001</v>
      </c>
      <c r="L27" s="157">
        <v>21</v>
      </c>
      <c r="M27" s="157">
        <f>G27*(1+L27/100)</f>
        <v>0</v>
      </c>
      <c r="N27" s="155">
        <v>0</v>
      </c>
      <c r="O27" s="155">
        <f>ROUND(E27*N27,2)</f>
        <v>0</v>
      </c>
      <c r="P27" s="155">
        <v>7.5999999999999998E-2</v>
      </c>
      <c r="Q27" s="155">
        <f>ROUND(E27*P27,2)</f>
        <v>3.53</v>
      </c>
      <c r="R27" s="157"/>
      <c r="S27" s="157" t="s">
        <v>84</v>
      </c>
      <c r="T27" s="158" t="s">
        <v>84</v>
      </c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pans="1:31" outlineLevel="2" x14ac:dyDescent="0.2">
      <c r="A28" s="139"/>
      <c r="B28" s="140"/>
      <c r="C28" s="168" t="s">
        <v>113</v>
      </c>
      <c r="D28" s="143"/>
      <c r="E28" s="144">
        <v>46.4</v>
      </c>
      <c r="F28" s="142"/>
      <c r="G28" s="142"/>
      <c r="H28" s="142"/>
      <c r="I28" s="142"/>
      <c r="J28" s="142"/>
      <c r="K28" s="142"/>
      <c r="L28" s="142"/>
      <c r="M28" s="142"/>
      <c r="N28" s="141"/>
      <c r="O28" s="141"/>
      <c r="P28" s="141"/>
      <c r="Q28" s="141"/>
      <c r="R28" s="142"/>
      <c r="S28" s="142"/>
      <c r="T28" s="14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</row>
    <row r="29" spans="1:31" ht="22.5" outlineLevel="1" x14ac:dyDescent="0.2">
      <c r="A29" s="152">
        <v>11</v>
      </c>
      <c r="B29" s="153" t="s">
        <v>114</v>
      </c>
      <c r="C29" s="167" t="s">
        <v>115</v>
      </c>
      <c r="D29" s="154" t="s">
        <v>94</v>
      </c>
      <c r="E29" s="155">
        <v>55.8</v>
      </c>
      <c r="F29" s="156"/>
      <c r="G29" s="157">
        <f>ROUND(E29*F29,2)</f>
        <v>0</v>
      </c>
      <c r="H29" s="156">
        <v>0</v>
      </c>
      <c r="I29" s="157">
        <f>ROUND(E29*H29,2)</f>
        <v>0</v>
      </c>
      <c r="J29" s="156">
        <v>133.5</v>
      </c>
      <c r="K29" s="157">
        <f>ROUND(E29*J29,2)</f>
        <v>7449.3</v>
      </c>
      <c r="L29" s="157">
        <v>21</v>
      </c>
      <c r="M29" s="157">
        <f>G29*(1+L29/100)</f>
        <v>0</v>
      </c>
      <c r="N29" s="155">
        <v>0</v>
      </c>
      <c r="O29" s="155">
        <f>ROUND(E29*N29,2)</f>
        <v>0</v>
      </c>
      <c r="P29" s="155">
        <v>6.8000000000000005E-2</v>
      </c>
      <c r="Q29" s="155">
        <f>ROUND(E29*P29,2)</f>
        <v>3.79</v>
      </c>
      <c r="R29" s="157"/>
      <c r="S29" s="157" t="s">
        <v>84</v>
      </c>
      <c r="T29" s="158" t="s">
        <v>84</v>
      </c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pans="1:31" outlineLevel="2" x14ac:dyDescent="0.2">
      <c r="A30" s="139"/>
      <c r="B30" s="140"/>
      <c r="C30" s="168" t="s">
        <v>116</v>
      </c>
      <c r="D30" s="143"/>
      <c r="E30" s="144">
        <v>21.84</v>
      </c>
      <c r="F30" s="142"/>
      <c r="G30" s="142"/>
      <c r="H30" s="142"/>
      <c r="I30" s="142"/>
      <c r="J30" s="142"/>
      <c r="K30" s="142"/>
      <c r="L30" s="142"/>
      <c r="M30" s="142"/>
      <c r="N30" s="141"/>
      <c r="O30" s="141"/>
      <c r="P30" s="141"/>
      <c r="Q30" s="141"/>
      <c r="R30" s="142"/>
      <c r="S30" s="142"/>
      <c r="T30" s="14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</row>
    <row r="31" spans="1:31" outlineLevel="3" x14ac:dyDescent="0.2">
      <c r="A31" s="139"/>
      <c r="B31" s="140"/>
      <c r="C31" s="168" t="s">
        <v>117</v>
      </c>
      <c r="D31" s="143"/>
      <c r="E31" s="144">
        <v>33.96</v>
      </c>
      <c r="F31" s="142"/>
      <c r="G31" s="142"/>
      <c r="H31" s="142"/>
      <c r="I31" s="142"/>
      <c r="J31" s="142"/>
      <c r="K31" s="142"/>
      <c r="L31" s="142"/>
      <c r="M31" s="142"/>
      <c r="N31" s="141"/>
      <c r="O31" s="141"/>
      <c r="P31" s="141"/>
      <c r="Q31" s="141"/>
      <c r="R31" s="142"/>
      <c r="S31" s="142"/>
      <c r="T31" s="14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pans="1:31" ht="22.5" outlineLevel="1" x14ac:dyDescent="0.2">
      <c r="A32" s="152">
        <v>12</v>
      </c>
      <c r="B32" s="153" t="s">
        <v>118</v>
      </c>
      <c r="C32" s="167" t="s">
        <v>119</v>
      </c>
      <c r="D32" s="154" t="s">
        <v>94</v>
      </c>
      <c r="E32" s="155">
        <v>156.56</v>
      </c>
      <c r="F32" s="156"/>
      <c r="G32" s="157">
        <f>ROUND(E32*F32,2)</f>
        <v>0</v>
      </c>
      <c r="H32" s="156">
        <v>0</v>
      </c>
      <c r="I32" s="157">
        <f>ROUND(E32*H32,2)</f>
        <v>0</v>
      </c>
      <c r="J32" s="156">
        <v>21.8</v>
      </c>
      <c r="K32" s="157">
        <f>ROUND(E32*J32,2)</f>
        <v>3413.01</v>
      </c>
      <c r="L32" s="157">
        <v>21</v>
      </c>
      <c r="M32" s="157">
        <f>G32*(1+L32/100)</f>
        <v>0</v>
      </c>
      <c r="N32" s="155">
        <v>0</v>
      </c>
      <c r="O32" s="155">
        <f>ROUND(E32*N32,2)</f>
        <v>0</v>
      </c>
      <c r="P32" s="155">
        <v>9.7400000000000004E-3</v>
      </c>
      <c r="Q32" s="155">
        <f>ROUND(E32*P32,2)</f>
        <v>1.52</v>
      </c>
      <c r="R32" s="157"/>
      <c r="S32" s="157" t="s">
        <v>84</v>
      </c>
      <c r="T32" s="158" t="s">
        <v>84</v>
      </c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</row>
    <row r="33" spans="1:31" outlineLevel="2" x14ac:dyDescent="0.2">
      <c r="A33" s="139"/>
      <c r="B33" s="140"/>
      <c r="C33" s="168" t="s">
        <v>120</v>
      </c>
      <c r="D33" s="143"/>
      <c r="E33" s="144">
        <v>156.56</v>
      </c>
      <c r="F33" s="142"/>
      <c r="G33" s="142"/>
      <c r="H33" s="142"/>
      <c r="I33" s="142"/>
      <c r="J33" s="142"/>
      <c r="K33" s="142"/>
      <c r="L33" s="142"/>
      <c r="M33" s="142"/>
      <c r="N33" s="141"/>
      <c r="O33" s="141"/>
      <c r="P33" s="141"/>
      <c r="Q33" s="141"/>
      <c r="R33" s="142"/>
      <c r="S33" s="142"/>
      <c r="T33" s="14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1:31" ht="22.5" outlineLevel="1" x14ac:dyDescent="0.2">
      <c r="A34" s="152">
        <v>13</v>
      </c>
      <c r="B34" s="153" t="s">
        <v>121</v>
      </c>
      <c r="C34" s="167" t="s">
        <v>122</v>
      </c>
      <c r="D34" s="154" t="s">
        <v>94</v>
      </c>
      <c r="E34" s="155">
        <v>153</v>
      </c>
      <c r="F34" s="156"/>
      <c r="G34" s="157">
        <f>ROUND(E34*F34,2)</f>
        <v>0</v>
      </c>
      <c r="H34" s="156">
        <v>0</v>
      </c>
      <c r="I34" s="157">
        <f>ROUND(E34*H34,2)</f>
        <v>0</v>
      </c>
      <c r="J34" s="156">
        <v>22.3</v>
      </c>
      <c r="K34" s="157">
        <f>ROUND(E34*J34,2)</f>
        <v>3411.9</v>
      </c>
      <c r="L34" s="157">
        <v>21</v>
      </c>
      <c r="M34" s="157">
        <f>G34*(1+L34/100)</f>
        <v>0</v>
      </c>
      <c r="N34" s="155">
        <v>0</v>
      </c>
      <c r="O34" s="155">
        <f>ROUND(E34*N34,2)</f>
        <v>0</v>
      </c>
      <c r="P34" s="155">
        <v>1.03E-2</v>
      </c>
      <c r="Q34" s="155">
        <f>ROUND(E34*P34,2)</f>
        <v>1.58</v>
      </c>
      <c r="R34" s="157"/>
      <c r="S34" s="157" t="s">
        <v>84</v>
      </c>
      <c r="T34" s="158" t="s">
        <v>84</v>
      </c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</row>
    <row r="35" spans="1:31" outlineLevel="2" x14ac:dyDescent="0.2">
      <c r="A35" s="139"/>
      <c r="B35" s="140"/>
      <c r="C35" s="168" t="s">
        <v>123</v>
      </c>
      <c r="D35" s="143"/>
      <c r="E35" s="144">
        <v>153</v>
      </c>
      <c r="F35" s="142"/>
      <c r="G35" s="142"/>
      <c r="H35" s="142"/>
      <c r="I35" s="142"/>
      <c r="J35" s="142"/>
      <c r="K35" s="142"/>
      <c r="L35" s="142"/>
      <c r="M35" s="142"/>
      <c r="N35" s="141"/>
      <c r="O35" s="141"/>
      <c r="P35" s="141"/>
      <c r="Q35" s="141"/>
      <c r="R35" s="142"/>
      <c r="S35" s="142"/>
      <c r="T35" s="14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</row>
    <row r="36" spans="1:31" ht="22.5" outlineLevel="1" x14ac:dyDescent="0.2">
      <c r="A36" s="152">
        <v>14</v>
      </c>
      <c r="B36" s="153" t="s">
        <v>124</v>
      </c>
      <c r="C36" s="167" t="s">
        <v>125</v>
      </c>
      <c r="D36" s="154" t="s">
        <v>94</v>
      </c>
      <c r="E36" s="155">
        <v>313.12</v>
      </c>
      <c r="F36" s="156"/>
      <c r="G36" s="157">
        <f>ROUND(E36*F36,2)</f>
        <v>0</v>
      </c>
      <c r="H36" s="156">
        <v>0</v>
      </c>
      <c r="I36" s="157">
        <f>ROUND(E36*H36,2)</f>
        <v>0</v>
      </c>
      <c r="J36" s="156">
        <v>67.3</v>
      </c>
      <c r="K36" s="157">
        <f>ROUND(E36*J36,2)</f>
        <v>21072.98</v>
      </c>
      <c r="L36" s="157">
        <v>21</v>
      </c>
      <c r="M36" s="157">
        <f>G36*(1+L36/100)</f>
        <v>0</v>
      </c>
      <c r="N36" s="155">
        <v>0</v>
      </c>
      <c r="O36" s="155">
        <f>ROUND(E36*N36,2)</f>
        <v>0</v>
      </c>
      <c r="P36" s="155">
        <v>2.2000000000000001E-3</v>
      </c>
      <c r="Q36" s="155">
        <f>ROUND(E36*P36,2)</f>
        <v>0.69</v>
      </c>
      <c r="R36" s="157"/>
      <c r="S36" s="157" t="s">
        <v>126</v>
      </c>
      <c r="T36" s="158" t="s">
        <v>126</v>
      </c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</row>
    <row r="37" spans="1:31" outlineLevel="2" x14ac:dyDescent="0.2">
      <c r="A37" s="139"/>
      <c r="B37" s="140"/>
      <c r="C37" s="168" t="s">
        <v>95</v>
      </c>
      <c r="D37" s="143"/>
      <c r="E37" s="144">
        <v>313.12</v>
      </c>
      <c r="F37" s="142"/>
      <c r="G37" s="142"/>
      <c r="H37" s="142"/>
      <c r="I37" s="142"/>
      <c r="J37" s="142"/>
      <c r="K37" s="142"/>
      <c r="L37" s="142"/>
      <c r="M37" s="142"/>
      <c r="N37" s="141"/>
      <c r="O37" s="141"/>
      <c r="P37" s="141"/>
      <c r="Q37" s="141"/>
      <c r="R37" s="142"/>
      <c r="S37" s="142"/>
      <c r="T37" s="14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</row>
    <row r="38" spans="1:31" ht="22.5" outlineLevel="1" x14ac:dyDescent="0.2">
      <c r="A38" s="152">
        <v>15</v>
      </c>
      <c r="B38" s="153" t="s">
        <v>127</v>
      </c>
      <c r="C38" s="167" t="s">
        <v>128</v>
      </c>
      <c r="D38" s="154" t="s">
        <v>94</v>
      </c>
      <c r="E38" s="155">
        <v>891.73</v>
      </c>
      <c r="F38" s="156"/>
      <c r="G38" s="157">
        <f>ROUND(E38*F38,2)</f>
        <v>0</v>
      </c>
      <c r="H38" s="156">
        <v>0</v>
      </c>
      <c r="I38" s="157">
        <f>ROUND(E38*H38,2)</f>
        <v>0</v>
      </c>
      <c r="J38" s="156">
        <v>17.899999999999999</v>
      </c>
      <c r="K38" s="157">
        <f>ROUND(E38*J38,2)</f>
        <v>15961.97</v>
      </c>
      <c r="L38" s="157">
        <v>21</v>
      </c>
      <c r="M38" s="157">
        <f>G38*(1+L38/100)</f>
        <v>0</v>
      </c>
      <c r="N38" s="155">
        <v>0</v>
      </c>
      <c r="O38" s="155">
        <f>ROUND(E38*N38,2)</f>
        <v>0</v>
      </c>
      <c r="P38" s="155">
        <v>6.0000000000000001E-3</v>
      </c>
      <c r="Q38" s="155">
        <f>ROUND(E38*P38,2)</f>
        <v>5.35</v>
      </c>
      <c r="R38" s="157"/>
      <c r="S38" s="157" t="s">
        <v>126</v>
      </c>
      <c r="T38" s="158" t="s">
        <v>126</v>
      </c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</row>
    <row r="39" spans="1:31" outlineLevel="2" x14ac:dyDescent="0.2">
      <c r="A39" s="139"/>
      <c r="B39" s="140"/>
      <c r="C39" s="168" t="s">
        <v>129</v>
      </c>
      <c r="D39" s="143"/>
      <c r="E39" s="144">
        <v>214.8</v>
      </c>
      <c r="F39" s="142"/>
      <c r="G39" s="142"/>
      <c r="H39" s="142"/>
      <c r="I39" s="142"/>
      <c r="J39" s="142"/>
      <c r="K39" s="142"/>
      <c r="L39" s="142"/>
      <c r="M39" s="142"/>
      <c r="N39" s="141"/>
      <c r="O39" s="141"/>
      <c r="P39" s="141"/>
      <c r="Q39" s="141"/>
      <c r="R39" s="142"/>
      <c r="S39" s="142"/>
      <c r="T39" s="14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</row>
    <row r="40" spans="1:31" outlineLevel="3" x14ac:dyDescent="0.2">
      <c r="A40" s="139"/>
      <c r="B40" s="140"/>
      <c r="C40" s="168" t="s">
        <v>130</v>
      </c>
      <c r="D40" s="143"/>
      <c r="E40" s="144">
        <v>91.2</v>
      </c>
      <c r="F40" s="142"/>
      <c r="G40" s="142"/>
      <c r="H40" s="142"/>
      <c r="I40" s="142"/>
      <c r="J40" s="142"/>
      <c r="K40" s="142"/>
      <c r="L40" s="142"/>
      <c r="M40" s="142"/>
      <c r="N40" s="141"/>
      <c r="O40" s="141"/>
      <c r="P40" s="141"/>
      <c r="Q40" s="141"/>
      <c r="R40" s="142"/>
      <c r="S40" s="142"/>
      <c r="T40" s="14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</row>
    <row r="41" spans="1:31" outlineLevel="3" x14ac:dyDescent="0.2">
      <c r="A41" s="139"/>
      <c r="B41" s="140"/>
      <c r="C41" s="168" t="s">
        <v>131</v>
      </c>
      <c r="D41" s="143"/>
      <c r="E41" s="144">
        <v>153.36000000000001</v>
      </c>
      <c r="F41" s="142"/>
      <c r="G41" s="142"/>
      <c r="H41" s="142"/>
      <c r="I41" s="142"/>
      <c r="J41" s="142"/>
      <c r="K41" s="142"/>
      <c r="L41" s="142"/>
      <c r="M41" s="142"/>
      <c r="N41" s="141"/>
      <c r="O41" s="141"/>
      <c r="P41" s="141"/>
      <c r="Q41" s="141"/>
      <c r="R41" s="142"/>
      <c r="S41" s="142"/>
      <c r="T41" s="14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</row>
    <row r="42" spans="1:31" outlineLevel="3" x14ac:dyDescent="0.2">
      <c r="A42" s="139"/>
      <c r="B42" s="140"/>
      <c r="C42" s="168" t="s">
        <v>132</v>
      </c>
      <c r="D42" s="143"/>
      <c r="E42" s="144">
        <v>119.25</v>
      </c>
      <c r="F42" s="142"/>
      <c r="G42" s="142"/>
      <c r="H42" s="142"/>
      <c r="I42" s="142"/>
      <c r="J42" s="142"/>
      <c r="K42" s="142"/>
      <c r="L42" s="142"/>
      <c r="M42" s="142"/>
      <c r="N42" s="141"/>
      <c r="O42" s="141"/>
      <c r="P42" s="141"/>
      <c r="Q42" s="141"/>
      <c r="R42" s="142"/>
      <c r="S42" s="142"/>
      <c r="T42" s="142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</row>
    <row r="43" spans="1:31" outlineLevel="3" x14ac:dyDescent="0.2">
      <c r="A43" s="139"/>
      <c r="B43" s="140"/>
      <c r="C43" s="168" t="s">
        <v>95</v>
      </c>
      <c r="D43" s="143"/>
      <c r="E43" s="144">
        <v>313.12</v>
      </c>
      <c r="F43" s="142"/>
      <c r="G43" s="142"/>
      <c r="H43" s="142"/>
      <c r="I43" s="142"/>
      <c r="J43" s="142"/>
      <c r="K43" s="142"/>
      <c r="L43" s="142"/>
      <c r="M43" s="142"/>
      <c r="N43" s="141"/>
      <c r="O43" s="141"/>
      <c r="P43" s="141"/>
      <c r="Q43" s="141"/>
      <c r="R43" s="142"/>
      <c r="S43" s="142"/>
      <c r="T43" s="14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</row>
    <row r="44" spans="1:31" outlineLevel="1" x14ac:dyDescent="0.2">
      <c r="A44" s="159">
        <v>16</v>
      </c>
      <c r="B44" s="160" t="s">
        <v>133</v>
      </c>
      <c r="C44" s="169" t="s">
        <v>134</v>
      </c>
      <c r="D44" s="161" t="s">
        <v>94</v>
      </c>
      <c r="E44" s="162">
        <v>182.4</v>
      </c>
      <c r="F44" s="163"/>
      <c r="G44" s="164">
        <f>ROUND(E44*F44,2)</f>
        <v>0</v>
      </c>
      <c r="H44" s="163">
        <v>0</v>
      </c>
      <c r="I44" s="164">
        <f>ROUND(E44*H44,2)</f>
        <v>0</v>
      </c>
      <c r="J44" s="163">
        <v>32.799999999999997</v>
      </c>
      <c r="K44" s="164">
        <f>ROUND(E44*J44,2)</f>
        <v>5982.72</v>
      </c>
      <c r="L44" s="164">
        <v>21</v>
      </c>
      <c r="M44" s="164">
        <f>G44*(1+L44/100)</f>
        <v>0</v>
      </c>
      <c r="N44" s="162">
        <v>0</v>
      </c>
      <c r="O44" s="162">
        <f>ROUND(E44*N44,2)</f>
        <v>0</v>
      </c>
      <c r="P44" s="162">
        <v>7.0000000000000001E-3</v>
      </c>
      <c r="Q44" s="162">
        <f>ROUND(E44*P44,2)</f>
        <v>1.28</v>
      </c>
      <c r="R44" s="164"/>
      <c r="S44" s="164" t="s">
        <v>84</v>
      </c>
      <c r="T44" s="165" t="s">
        <v>84</v>
      </c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</row>
    <row r="45" spans="1:31" ht="22.5" outlineLevel="1" x14ac:dyDescent="0.2">
      <c r="A45" s="152">
        <v>17</v>
      </c>
      <c r="B45" s="153" t="s">
        <v>135</v>
      </c>
      <c r="C45" s="167" t="s">
        <v>136</v>
      </c>
      <c r="D45" s="154" t="s">
        <v>94</v>
      </c>
      <c r="E45" s="155">
        <v>313.12</v>
      </c>
      <c r="F45" s="156"/>
      <c r="G45" s="157">
        <f>ROUND(E45*F45,2)</f>
        <v>0</v>
      </c>
      <c r="H45" s="156">
        <v>0</v>
      </c>
      <c r="I45" s="157">
        <f>ROUND(E45*H45,2)</f>
        <v>0</v>
      </c>
      <c r="J45" s="156">
        <v>107</v>
      </c>
      <c r="K45" s="157">
        <f>ROUND(E45*J45,2)</f>
        <v>33503.839999999997</v>
      </c>
      <c r="L45" s="157">
        <v>21</v>
      </c>
      <c r="M45" s="157">
        <f>G45*(1+L45/100)</f>
        <v>0</v>
      </c>
      <c r="N45" s="155">
        <v>0</v>
      </c>
      <c r="O45" s="155">
        <f>ROUND(E45*N45,2)</f>
        <v>0</v>
      </c>
      <c r="P45" s="155">
        <v>1.7999999999999999E-2</v>
      </c>
      <c r="Q45" s="155">
        <f>ROUND(E45*P45,2)</f>
        <v>5.64</v>
      </c>
      <c r="R45" s="157"/>
      <c r="S45" s="157" t="s">
        <v>84</v>
      </c>
      <c r="T45" s="158" t="s">
        <v>84</v>
      </c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</row>
    <row r="46" spans="1:31" outlineLevel="2" x14ac:dyDescent="0.2">
      <c r="A46" s="139"/>
      <c r="B46" s="140"/>
      <c r="C46" s="168" t="s">
        <v>95</v>
      </c>
      <c r="D46" s="143"/>
      <c r="E46" s="144">
        <v>313.12</v>
      </c>
      <c r="F46" s="142"/>
      <c r="G46" s="142"/>
      <c r="H46" s="142"/>
      <c r="I46" s="142"/>
      <c r="J46" s="142"/>
      <c r="K46" s="142"/>
      <c r="L46" s="142"/>
      <c r="M46" s="142"/>
      <c r="N46" s="141"/>
      <c r="O46" s="141"/>
      <c r="P46" s="141"/>
      <c r="Q46" s="141"/>
      <c r="R46" s="142"/>
      <c r="S46" s="142"/>
      <c r="T46" s="14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</row>
    <row r="47" spans="1:31" ht="33.75" outlineLevel="1" x14ac:dyDescent="0.2">
      <c r="A47" s="152">
        <v>18</v>
      </c>
      <c r="B47" s="153" t="s">
        <v>137</v>
      </c>
      <c r="C47" s="167" t="s">
        <v>138</v>
      </c>
      <c r="D47" s="154" t="s">
        <v>139</v>
      </c>
      <c r="E47" s="155">
        <v>867.91499999999996</v>
      </c>
      <c r="F47" s="156"/>
      <c r="G47" s="157">
        <f>ROUND(E47*F47,2)</f>
        <v>0</v>
      </c>
      <c r="H47" s="156">
        <v>4.6900000000000004</v>
      </c>
      <c r="I47" s="157">
        <f>ROUND(E47*H47,2)</f>
        <v>4070.52</v>
      </c>
      <c r="J47" s="156">
        <v>68.61</v>
      </c>
      <c r="K47" s="157">
        <f>ROUND(E47*J47,2)</f>
        <v>59547.65</v>
      </c>
      <c r="L47" s="157">
        <v>21</v>
      </c>
      <c r="M47" s="157">
        <f>G47*(1+L47/100)</f>
        <v>0</v>
      </c>
      <c r="N47" s="155">
        <v>1.6000000000000001E-4</v>
      </c>
      <c r="O47" s="155">
        <f>ROUND(E47*N47,2)</f>
        <v>0.14000000000000001</v>
      </c>
      <c r="P47" s="155">
        <v>1.2999999999999999E-2</v>
      </c>
      <c r="Q47" s="155">
        <f>ROUND(E47*P47,2)</f>
        <v>11.28</v>
      </c>
      <c r="R47" s="157"/>
      <c r="S47" s="157" t="s">
        <v>84</v>
      </c>
      <c r="T47" s="158" t="s">
        <v>84</v>
      </c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</row>
    <row r="48" spans="1:31" outlineLevel="2" x14ac:dyDescent="0.2">
      <c r="A48" s="139"/>
      <c r="B48" s="140"/>
      <c r="C48" s="168" t="s">
        <v>140</v>
      </c>
      <c r="D48" s="143"/>
      <c r="E48" s="144">
        <v>322.2</v>
      </c>
      <c r="F48" s="142"/>
      <c r="G48" s="142"/>
      <c r="H48" s="142"/>
      <c r="I48" s="142"/>
      <c r="J48" s="142"/>
      <c r="K48" s="142"/>
      <c r="L48" s="142"/>
      <c r="M48" s="142"/>
      <c r="N48" s="141"/>
      <c r="O48" s="141"/>
      <c r="P48" s="141"/>
      <c r="Q48" s="141"/>
      <c r="R48" s="142"/>
      <c r="S48" s="142"/>
      <c r="T48" s="14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</row>
    <row r="49" spans="1:31" outlineLevel="3" x14ac:dyDescent="0.2">
      <c r="A49" s="139"/>
      <c r="B49" s="140"/>
      <c r="C49" s="168" t="s">
        <v>141</v>
      </c>
      <c r="D49" s="143"/>
      <c r="E49" s="144">
        <v>136.80000000000001</v>
      </c>
      <c r="F49" s="142"/>
      <c r="G49" s="142"/>
      <c r="H49" s="142"/>
      <c r="I49" s="142"/>
      <c r="J49" s="142"/>
      <c r="K49" s="142"/>
      <c r="L49" s="142"/>
      <c r="M49" s="142"/>
      <c r="N49" s="141"/>
      <c r="O49" s="141"/>
      <c r="P49" s="141"/>
      <c r="Q49" s="141"/>
      <c r="R49" s="142"/>
      <c r="S49" s="142"/>
      <c r="T49" s="142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</row>
    <row r="50" spans="1:31" outlineLevel="3" x14ac:dyDescent="0.2">
      <c r="A50" s="139"/>
      <c r="B50" s="140"/>
      <c r="C50" s="168" t="s">
        <v>142</v>
      </c>
      <c r="D50" s="143"/>
      <c r="E50" s="144">
        <v>230.04</v>
      </c>
      <c r="F50" s="142"/>
      <c r="G50" s="142"/>
      <c r="H50" s="142"/>
      <c r="I50" s="142"/>
      <c r="J50" s="142"/>
      <c r="K50" s="142"/>
      <c r="L50" s="142"/>
      <c r="M50" s="142"/>
      <c r="N50" s="141"/>
      <c r="O50" s="141"/>
      <c r="P50" s="141"/>
      <c r="Q50" s="141"/>
      <c r="R50" s="142"/>
      <c r="S50" s="142"/>
      <c r="T50" s="14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</row>
    <row r="51" spans="1:31" outlineLevel="3" x14ac:dyDescent="0.2">
      <c r="A51" s="139"/>
      <c r="B51" s="140"/>
      <c r="C51" s="168" t="s">
        <v>143</v>
      </c>
      <c r="D51" s="143"/>
      <c r="E51" s="144">
        <v>178.88</v>
      </c>
      <c r="F51" s="142"/>
      <c r="G51" s="142"/>
      <c r="H51" s="142"/>
      <c r="I51" s="142"/>
      <c r="J51" s="142"/>
      <c r="K51" s="142"/>
      <c r="L51" s="142"/>
      <c r="M51" s="142"/>
      <c r="N51" s="141"/>
      <c r="O51" s="141"/>
      <c r="P51" s="141"/>
      <c r="Q51" s="141"/>
      <c r="R51" s="142"/>
      <c r="S51" s="142"/>
      <c r="T51" s="14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</row>
    <row r="52" spans="1:31" ht="22.5" outlineLevel="1" x14ac:dyDescent="0.2">
      <c r="A52" s="152">
        <v>19</v>
      </c>
      <c r="B52" s="153" t="s">
        <v>144</v>
      </c>
      <c r="C52" s="167" t="s">
        <v>145</v>
      </c>
      <c r="D52" s="154" t="s">
        <v>139</v>
      </c>
      <c r="E52" s="155">
        <v>30.4</v>
      </c>
      <c r="F52" s="156"/>
      <c r="G52" s="157">
        <f>ROUND(E52*F52,2)</f>
        <v>0</v>
      </c>
      <c r="H52" s="156">
        <v>0</v>
      </c>
      <c r="I52" s="157">
        <f>ROUND(E52*H52,2)</f>
        <v>0</v>
      </c>
      <c r="J52" s="156">
        <v>45.5</v>
      </c>
      <c r="K52" s="157">
        <f>ROUND(E52*J52,2)</f>
        <v>1383.2</v>
      </c>
      <c r="L52" s="157">
        <v>21</v>
      </c>
      <c r="M52" s="157">
        <f>G52*(1+L52/100)</f>
        <v>0</v>
      </c>
      <c r="N52" s="155">
        <v>0</v>
      </c>
      <c r="O52" s="155">
        <f>ROUND(E52*N52,2)</f>
        <v>0</v>
      </c>
      <c r="P52" s="155">
        <v>3.3600000000000001E-3</v>
      </c>
      <c r="Q52" s="155">
        <f>ROUND(E52*P52,2)</f>
        <v>0.1</v>
      </c>
      <c r="R52" s="157"/>
      <c r="S52" s="157" t="s">
        <v>84</v>
      </c>
      <c r="T52" s="158" t="s">
        <v>84</v>
      </c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</row>
    <row r="53" spans="1:31" outlineLevel="2" x14ac:dyDescent="0.2">
      <c r="A53" s="139"/>
      <c r="B53" s="140"/>
      <c r="C53" s="168" t="s">
        <v>146</v>
      </c>
      <c r="D53" s="143"/>
      <c r="E53" s="144">
        <v>30.4</v>
      </c>
      <c r="F53" s="142"/>
      <c r="G53" s="142"/>
      <c r="H53" s="142"/>
      <c r="I53" s="142"/>
      <c r="J53" s="142"/>
      <c r="K53" s="142"/>
      <c r="L53" s="142"/>
      <c r="M53" s="142"/>
      <c r="N53" s="141"/>
      <c r="O53" s="141"/>
      <c r="P53" s="141"/>
      <c r="Q53" s="141"/>
      <c r="R53" s="142"/>
      <c r="S53" s="142"/>
      <c r="T53" s="14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</row>
    <row r="54" spans="1:31" ht="22.5" outlineLevel="1" x14ac:dyDescent="0.2">
      <c r="A54" s="152">
        <v>20</v>
      </c>
      <c r="B54" s="153" t="s">
        <v>147</v>
      </c>
      <c r="C54" s="167" t="s">
        <v>148</v>
      </c>
      <c r="D54" s="154" t="s">
        <v>139</v>
      </c>
      <c r="E54" s="155">
        <v>31.2</v>
      </c>
      <c r="F54" s="156"/>
      <c r="G54" s="157">
        <f>ROUND(E54*F54,2)</f>
        <v>0</v>
      </c>
      <c r="H54" s="156">
        <v>0</v>
      </c>
      <c r="I54" s="157">
        <f>ROUND(E54*H54,2)</f>
        <v>0</v>
      </c>
      <c r="J54" s="156">
        <v>60.6</v>
      </c>
      <c r="K54" s="157">
        <f>ROUND(E54*J54,2)</f>
        <v>1890.72</v>
      </c>
      <c r="L54" s="157">
        <v>21</v>
      </c>
      <c r="M54" s="157">
        <f>G54*(1+L54/100)</f>
        <v>0</v>
      </c>
      <c r="N54" s="155">
        <v>0</v>
      </c>
      <c r="O54" s="155">
        <f>ROUND(E54*N54,2)</f>
        <v>0</v>
      </c>
      <c r="P54" s="155">
        <v>1.3500000000000001E-3</v>
      </c>
      <c r="Q54" s="155">
        <f>ROUND(E54*P54,2)</f>
        <v>0.04</v>
      </c>
      <c r="R54" s="157"/>
      <c r="S54" s="157" t="s">
        <v>84</v>
      </c>
      <c r="T54" s="158" t="s">
        <v>84</v>
      </c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</row>
    <row r="55" spans="1:31" outlineLevel="2" x14ac:dyDescent="0.2">
      <c r="A55" s="139"/>
      <c r="B55" s="140"/>
      <c r="C55" s="168" t="s">
        <v>149</v>
      </c>
      <c r="D55" s="143"/>
      <c r="E55" s="144">
        <v>14.6</v>
      </c>
      <c r="F55" s="142"/>
      <c r="G55" s="142"/>
      <c r="H55" s="142"/>
      <c r="I55" s="142"/>
      <c r="J55" s="142"/>
      <c r="K55" s="142"/>
      <c r="L55" s="142"/>
      <c r="M55" s="142"/>
      <c r="N55" s="141"/>
      <c r="O55" s="141"/>
      <c r="P55" s="141"/>
      <c r="Q55" s="141"/>
      <c r="R55" s="142"/>
      <c r="S55" s="142"/>
      <c r="T55" s="14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</row>
    <row r="56" spans="1:31" outlineLevel="3" x14ac:dyDescent="0.2">
      <c r="A56" s="139"/>
      <c r="B56" s="140"/>
      <c r="C56" s="168" t="s">
        <v>150</v>
      </c>
      <c r="D56" s="143"/>
      <c r="E56" s="144">
        <v>16.600000000000001</v>
      </c>
      <c r="F56" s="142"/>
      <c r="G56" s="142"/>
      <c r="H56" s="142"/>
      <c r="I56" s="142"/>
      <c r="J56" s="142"/>
      <c r="K56" s="142"/>
      <c r="L56" s="142"/>
      <c r="M56" s="142"/>
      <c r="N56" s="141"/>
      <c r="O56" s="141"/>
      <c r="P56" s="141"/>
      <c r="Q56" s="141"/>
      <c r="R56" s="142"/>
      <c r="S56" s="142"/>
      <c r="T56" s="14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</row>
    <row r="57" spans="1:31" ht="22.5" outlineLevel="1" x14ac:dyDescent="0.2">
      <c r="A57" s="159">
        <v>21</v>
      </c>
      <c r="B57" s="160" t="s">
        <v>151</v>
      </c>
      <c r="C57" s="169" t="s">
        <v>152</v>
      </c>
      <c r="D57" s="161" t="s">
        <v>139</v>
      </c>
      <c r="E57" s="162">
        <v>30</v>
      </c>
      <c r="F57" s="163"/>
      <c r="G57" s="164">
        <f>ROUND(E57*F57,2)</f>
        <v>0</v>
      </c>
      <c r="H57" s="163">
        <v>0</v>
      </c>
      <c r="I57" s="164">
        <f>ROUND(E57*H57,2)</f>
        <v>0</v>
      </c>
      <c r="J57" s="163">
        <v>37.9</v>
      </c>
      <c r="K57" s="164">
        <f>ROUND(E57*J57,2)</f>
        <v>1137</v>
      </c>
      <c r="L57" s="164">
        <v>21</v>
      </c>
      <c r="M57" s="164">
        <f>G57*(1+L57/100)</f>
        <v>0</v>
      </c>
      <c r="N57" s="162">
        <v>0</v>
      </c>
      <c r="O57" s="162">
        <f>ROUND(E57*N57,2)</f>
        <v>0</v>
      </c>
      <c r="P57" s="162">
        <v>2.2599999999999999E-3</v>
      </c>
      <c r="Q57" s="162">
        <f>ROUND(E57*P57,2)</f>
        <v>7.0000000000000007E-2</v>
      </c>
      <c r="R57" s="164"/>
      <c r="S57" s="164" t="s">
        <v>84</v>
      </c>
      <c r="T57" s="165" t="s">
        <v>84</v>
      </c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</row>
    <row r="58" spans="1:31" ht="22.5" outlineLevel="1" x14ac:dyDescent="0.2">
      <c r="A58" s="152">
        <v>22</v>
      </c>
      <c r="B58" s="153" t="s">
        <v>153</v>
      </c>
      <c r="C58" s="167" t="s">
        <v>154</v>
      </c>
      <c r="D58" s="154" t="s">
        <v>94</v>
      </c>
      <c r="E58" s="155">
        <v>182.4</v>
      </c>
      <c r="F58" s="156"/>
      <c r="G58" s="157">
        <f>ROUND(E58*F58,2)</f>
        <v>0</v>
      </c>
      <c r="H58" s="156">
        <v>0</v>
      </c>
      <c r="I58" s="157">
        <f>ROUND(E58*H58,2)</f>
        <v>0</v>
      </c>
      <c r="J58" s="156">
        <v>77.7</v>
      </c>
      <c r="K58" s="157">
        <f>ROUND(E58*J58,2)</f>
        <v>14172.48</v>
      </c>
      <c r="L58" s="157">
        <v>21</v>
      </c>
      <c r="M58" s="157">
        <f>G58*(1+L58/100)</f>
        <v>0</v>
      </c>
      <c r="N58" s="155">
        <v>0</v>
      </c>
      <c r="O58" s="155">
        <f>ROUND(E58*N58,2)</f>
        <v>0</v>
      </c>
      <c r="P58" s="155">
        <v>4.2000000000000003E-2</v>
      </c>
      <c r="Q58" s="155">
        <f>ROUND(E58*P58,2)</f>
        <v>7.66</v>
      </c>
      <c r="R58" s="157"/>
      <c r="S58" s="157" t="s">
        <v>84</v>
      </c>
      <c r="T58" s="158" t="s">
        <v>84</v>
      </c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</row>
    <row r="59" spans="1:31" outlineLevel="2" x14ac:dyDescent="0.2">
      <c r="A59" s="139"/>
      <c r="B59" s="140"/>
      <c r="C59" s="168" t="s">
        <v>155</v>
      </c>
      <c r="D59" s="143"/>
      <c r="E59" s="144">
        <v>182.4</v>
      </c>
      <c r="F59" s="142"/>
      <c r="G59" s="142"/>
      <c r="H59" s="142"/>
      <c r="I59" s="142"/>
      <c r="J59" s="142"/>
      <c r="K59" s="142"/>
      <c r="L59" s="142"/>
      <c r="M59" s="142"/>
      <c r="N59" s="141"/>
      <c r="O59" s="141"/>
      <c r="P59" s="141"/>
      <c r="Q59" s="141"/>
      <c r="R59" s="142"/>
      <c r="S59" s="142"/>
      <c r="T59" s="14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</row>
    <row r="60" spans="1:31" outlineLevel="1" x14ac:dyDescent="0.2">
      <c r="A60" s="152">
        <v>23</v>
      </c>
      <c r="B60" s="153" t="s">
        <v>156</v>
      </c>
      <c r="C60" s="167" t="s">
        <v>157</v>
      </c>
      <c r="D60" s="154" t="s">
        <v>94</v>
      </c>
      <c r="E60" s="155">
        <v>214.8</v>
      </c>
      <c r="F60" s="156"/>
      <c r="G60" s="157">
        <f>ROUND(E60*F60,2)</f>
        <v>0</v>
      </c>
      <c r="H60" s="156">
        <v>0</v>
      </c>
      <c r="I60" s="157">
        <f>ROUND(E60*H60,2)</f>
        <v>0</v>
      </c>
      <c r="J60" s="156">
        <v>118.5</v>
      </c>
      <c r="K60" s="157">
        <f>ROUND(E60*J60,2)</f>
        <v>25453.8</v>
      </c>
      <c r="L60" s="157">
        <v>21</v>
      </c>
      <c r="M60" s="157">
        <f>G60*(1+L60/100)</f>
        <v>0</v>
      </c>
      <c r="N60" s="155">
        <v>0</v>
      </c>
      <c r="O60" s="155">
        <f>ROUND(E60*N60,2)</f>
        <v>0</v>
      </c>
      <c r="P60" s="155">
        <v>2.4649999999999998E-2</v>
      </c>
      <c r="Q60" s="155">
        <f>ROUND(E60*P60,2)</f>
        <v>5.29</v>
      </c>
      <c r="R60" s="157"/>
      <c r="S60" s="157" t="s">
        <v>84</v>
      </c>
      <c r="T60" s="158" t="s">
        <v>84</v>
      </c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</row>
    <row r="61" spans="1:31" outlineLevel="2" x14ac:dyDescent="0.2">
      <c r="A61" s="139"/>
      <c r="B61" s="140"/>
      <c r="C61" s="168" t="s">
        <v>129</v>
      </c>
      <c r="D61" s="143"/>
      <c r="E61" s="144">
        <v>214.8</v>
      </c>
      <c r="F61" s="142"/>
      <c r="G61" s="142"/>
      <c r="H61" s="142"/>
      <c r="I61" s="142"/>
      <c r="J61" s="142"/>
      <c r="K61" s="142"/>
      <c r="L61" s="142"/>
      <c r="M61" s="142"/>
      <c r="N61" s="141"/>
      <c r="O61" s="141"/>
      <c r="P61" s="141"/>
      <c r="Q61" s="141"/>
      <c r="R61" s="142"/>
      <c r="S61" s="142"/>
      <c r="T61" s="14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</row>
    <row r="62" spans="1:31" outlineLevel="1" x14ac:dyDescent="0.2">
      <c r="A62" s="152">
        <v>24</v>
      </c>
      <c r="B62" s="153" t="s">
        <v>215</v>
      </c>
      <c r="C62" s="167" t="s">
        <v>216</v>
      </c>
      <c r="D62" s="154" t="s">
        <v>94</v>
      </c>
      <c r="E62" s="155">
        <v>942.42</v>
      </c>
      <c r="F62" s="156"/>
      <c r="G62" s="157">
        <f>ROUND(E62*F62,2)</f>
        <v>0</v>
      </c>
      <c r="H62" s="156">
        <v>0</v>
      </c>
      <c r="I62" s="157">
        <f>ROUND(E62*H62,2)</f>
        <v>0</v>
      </c>
      <c r="J62" s="156">
        <v>208.5</v>
      </c>
      <c r="K62" s="157">
        <f>ROUND(E62*J62,2)</f>
        <v>196494.57</v>
      </c>
      <c r="L62" s="157">
        <v>21</v>
      </c>
      <c r="M62" s="157">
        <f>G62*(1+L62/100)</f>
        <v>0</v>
      </c>
      <c r="N62" s="155">
        <v>0</v>
      </c>
      <c r="O62" s="155">
        <f>ROUND(E62*N62,2)</f>
        <v>0</v>
      </c>
      <c r="P62" s="155">
        <v>1.098E-2</v>
      </c>
      <c r="Q62" s="155">
        <f>ROUND(E62*P62,2)</f>
        <v>10.35</v>
      </c>
      <c r="R62" s="157"/>
      <c r="S62" s="157" t="s">
        <v>84</v>
      </c>
      <c r="T62" s="158" t="s">
        <v>84</v>
      </c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</row>
    <row r="63" spans="1:31" outlineLevel="2" x14ac:dyDescent="0.2">
      <c r="A63" s="139"/>
      <c r="B63" s="140"/>
      <c r="C63" s="168" t="s">
        <v>129</v>
      </c>
      <c r="D63" s="143"/>
      <c r="E63" s="144">
        <v>214.8</v>
      </c>
      <c r="F63" s="142"/>
      <c r="G63" s="142"/>
      <c r="H63" s="142"/>
      <c r="I63" s="142"/>
      <c r="J63" s="142"/>
      <c r="K63" s="142"/>
      <c r="L63" s="142"/>
      <c r="M63" s="142"/>
      <c r="N63" s="141"/>
      <c r="O63" s="141"/>
      <c r="P63" s="141"/>
      <c r="Q63" s="141"/>
      <c r="R63" s="142"/>
      <c r="S63" s="142"/>
      <c r="T63" s="14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</row>
    <row r="64" spans="1:31" outlineLevel="3" x14ac:dyDescent="0.2">
      <c r="A64" s="139"/>
      <c r="B64" s="140"/>
      <c r="C64" s="168" t="s">
        <v>217</v>
      </c>
      <c r="D64" s="143"/>
      <c r="E64" s="144">
        <v>182.4</v>
      </c>
      <c r="F64" s="142"/>
      <c r="G64" s="142"/>
      <c r="H64" s="142"/>
      <c r="I64" s="142"/>
      <c r="J64" s="142"/>
      <c r="K64" s="142"/>
      <c r="L64" s="142"/>
      <c r="M64" s="142"/>
      <c r="N64" s="141"/>
      <c r="O64" s="141"/>
      <c r="P64" s="141"/>
      <c r="Q64" s="141"/>
      <c r="R64" s="142"/>
      <c r="S64" s="142"/>
      <c r="T64" s="14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</row>
    <row r="65" spans="1:31" outlineLevel="3" x14ac:dyDescent="0.2">
      <c r="A65" s="139"/>
      <c r="B65" s="140"/>
      <c r="C65" s="168" t="s">
        <v>218</v>
      </c>
      <c r="D65" s="143"/>
      <c r="E65" s="144">
        <v>306.72000000000003</v>
      </c>
      <c r="F65" s="142"/>
      <c r="G65" s="142"/>
      <c r="H65" s="142"/>
      <c r="I65" s="142"/>
      <c r="J65" s="142"/>
      <c r="K65" s="142"/>
      <c r="L65" s="142"/>
      <c r="M65" s="142"/>
      <c r="N65" s="141"/>
      <c r="O65" s="141"/>
      <c r="P65" s="141"/>
      <c r="Q65" s="141"/>
      <c r="R65" s="142"/>
      <c r="S65" s="142"/>
      <c r="T65" s="14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</row>
    <row r="66" spans="1:31" outlineLevel="3" x14ac:dyDescent="0.2">
      <c r="A66" s="139"/>
      <c r="B66" s="140"/>
      <c r="C66" s="168" t="s">
        <v>219</v>
      </c>
      <c r="D66" s="143"/>
      <c r="E66" s="144">
        <v>238.5</v>
      </c>
      <c r="F66" s="142"/>
      <c r="G66" s="142"/>
      <c r="H66" s="142"/>
      <c r="I66" s="142"/>
      <c r="J66" s="142"/>
      <c r="K66" s="142"/>
      <c r="L66" s="142"/>
      <c r="M66" s="142"/>
      <c r="N66" s="141"/>
      <c r="O66" s="141"/>
      <c r="P66" s="141"/>
      <c r="Q66" s="141"/>
      <c r="R66" s="142"/>
      <c r="S66" s="142"/>
      <c r="T66" s="14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</row>
    <row r="67" spans="1:31" outlineLevel="1" x14ac:dyDescent="0.2">
      <c r="A67" s="152">
        <v>25</v>
      </c>
      <c r="B67" s="153" t="s">
        <v>158</v>
      </c>
      <c r="C67" s="167" t="s">
        <v>159</v>
      </c>
      <c r="D67" s="154" t="s">
        <v>94</v>
      </c>
      <c r="E67" s="155">
        <v>1157.22</v>
      </c>
      <c r="F67" s="156"/>
      <c r="G67" s="157">
        <f>ROUND(E67*F67,2)</f>
        <v>0</v>
      </c>
      <c r="H67" s="156">
        <v>0</v>
      </c>
      <c r="I67" s="157">
        <f>ROUND(E67*H67,2)</f>
        <v>0</v>
      </c>
      <c r="J67" s="156">
        <v>37.200000000000003</v>
      </c>
      <c r="K67" s="157">
        <f>ROUND(E67*J67,2)</f>
        <v>43048.58</v>
      </c>
      <c r="L67" s="157">
        <v>21</v>
      </c>
      <c r="M67" s="157">
        <f>G67*(1+L67/100)</f>
        <v>0</v>
      </c>
      <c r="N67" s="155">
        <v>0</v>
      </c>
      <c r="O67" s="155">
        <f>ROUND(E67*N67,2)</f>
        <v>0</v>
      </c>
      <c r="P67" s="155">
        <v>8.0000000000000002E-3</v>
      </c>
      <c r="Q67" s="155">
        <f>ROUND(E67*P67,2)</f>
        <v>9.26</v>
      </c>
      <c r="R67" s="157"/>
      <c r="S67" s="157" t="s">
        <v>84</v>
      </c>
      <c r="T67" s="158" t="s">
        <v>84</v>
      </c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</row>
    <row r="68" spans="1:31" outlineLevel="2" x14ac:dyDescent="0.2">
      <c r="A68" s="139"/>
      <c r="B68" s="140"/>
      <c r="C68" s="168" t="s">
        <v>160</v>
      </c>
      <c r="D68" s="143"/>
      <c r="E68" s="144">
        <v>942.42</v>
      </c>
      <c r="F68" s="142"/>
      <c r="G68" s="142"/>
      <c r="H68" s="142"/>
      <c r="I68" s="142"/>
      <c r="J68" s="142"/>
      <c r="K68" s="142"/>
      <c r="L68" s="142"/>
      <c r="M68" s="142"/>
      <c r="N68" s="141"/>
      <c r="O68" s="141"/>
      <c r="P68" s="141"/>
      <c r="Q68" s="141"/>
      <c r="R68" s="142"/>
      <c r="S68" s="142"/>
      <c r="T68" s="14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</row>
    <row r="69" spans="1:31" outlineLevel="3" x14ac:dyDescent="0.2">
      <c r="A69" s="139"/>
      <c r="B69" s="140"/>
      <c r="C69" s="168" t="s">
        <v>129</v>
      </c>
      <c r="D69" s="143"/>
      <c r="E69" s="144">
        <v>214.8</v>
      </c>
      <c r="F69" s="142"/>
      <c r="G69" s="142"/>
      <c r="H69" s="142"/>
      <c r="I69" s="142"/>
      <c r="J69" s="142"/>
      <c r="K69" s="142"/>
      <c r="L69" s="142"/>
      <c r="M69" s="142"/>
      <c r="N69" s="141"/>
      <c r="O69" s="141"/>
      <c r="P69" s="141"/>
      <c r="Q69" s="141"/>
      <c r="R69" s="142"/>
      <c r="S69" s="142"/>
      <c r="T69" s="14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</row>
    <row r="70" spans="1:31" ht="22.5" outlineLevel="1" x14ac:dyDescent="0.2">
      <c r="A70" s="152">
        <v>26</v>
      </c>
      <c r="B70" s="153" t="s">
        <v>161</v>
      </c>
      <c r="C70" s="167" t="s">
        <v>162</v>
      </c>
      <c r="D70" s="154" t="s">
        <v>94</v>
      </c>
      <c r="E70" s="155">
        <v>250.49600000000001</v>
      </c>
      <c r="F70" s="156"/>
      <c r="G70" s="157">
        <f>ROUND(E70*F70,2)</f>
        <v>0</v>
      </c>
      <c r="H70" s="156">
        <v>0</v>
      </c>
      <c r="I70" s="157">
        <f>ROUND(E70*H70,2)</f>
        <v>0</v>
      </c>
      <c r="J70" s="156">
        <v>46.7</v>
      </c>
      <c r="K70" s="157">
        <f>ROUND(E70*J70,2)</f>
        <v>11698.16</v>
      </c>
      <c r="L70" s="157">
        <v>21</v>
      </c>
      <c r="M70" s="157">
        <f>G70*(1+L70/100)</f>
        <v>0</v>
      </c>
      <c r="N70" s="155">
        <v>0</v>
      </c>
      <c r="O70" s="155">
        <f>ROUND(E70*N70,2)</f>
        <v>0</v>
      </c>
      <c r="P70" s="155">
        <v>1E-3</v>
      </c>
      <c r="Q70" s="155">
        <f>ROUND(E70*P70,2)</f>
        <v>0.25</v>
      </c>
      <c r="R70" s="157"/>
      <c r="S70" s="157" t="s">
        <v>84</v>
      </c>
      <c r="T70" s="158" t="s">
        <v>84</v>
      </c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</row>
    <row r="71" spans="1:31" outlineLevel="2" x14ac:dyDescent="0.2">
      <c r="A71" s="139"/>
      <c r="B71" s="140"/>
      <c r="C71" s="168" t="s">
        <v>163</v>
      </c>
      <c r="D71" s="143"/>
      <c r="E71" s="144">
        <v>250.5</v>
      </c>
      <c r="F71" s="142"/>
      <c r="G71" s="142"/>
      <c r="H71" s="142"/>
      <c r="I71" s="142"/>
      <c r="J71" s="142"/>
      <c r="K71" s="142"/>
      <c r="L71" s="142"/>
      <c r="M71" s="142"/>
      <c r="N71" s="141"/>
      <c r="O71" s="141"/>
      <c r="P71" s="141"/>
      <c r="Q71" s="141"/>
      <c r="R71" s="142"/>
      <c r="S71" s="142"/>
      <c r="T71" s="14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</row>
    <row r="72" spans="1:31" ht="22.5" outlineLevel="1" x14ac:dyDescent="0.2">
      <c r="A72" s="159">
        <v>27</v>
      </c>
      <c r="B72" s="160" t="s">
        <v>164</v>
      </c>
      <c r="C72" s="169" t="s">
        <v>165</v>
      </c>
      <c r="D72" s="161" t="s">
        <v>166</v>
      </c>
      <c r="E72" s="162">
        <v>627.76068999999995</v>
      </c>
      <c r="F72" s="163"/>
      <c r="G72" s="164">
        <f t="shared" ref="G72:G79" si="0">ROUND(E72*F72,2)</f>
        <v>0</v>
      </c>
      <c r="H72" s="163">
        <v>0</v>
      </c>
      <c r="I72" s="164">
        <f t="shared" ref="I72:I79" si="1">ROUND(E72*H72,2)</f>
        <v>0</v>
      </c>
      <c r="J72" s="163">
        <v>419</v>
      </c>
      <c r="K72" s="164">
        <f t="shared" ref="K72:K79" si="2">ROUND(E72*J72,2)</f>
        <v>263031.73</v>
      </c>
      <c r="L72" s="164">
        <v>21</v>
      </c>
      <c r="M72" s="164">
        <f t="shared" ref="M72:M79" si="3">G72*(1+L72/100)</f>
        <v>0</v>
      </c>
      <c r="N72" s="162">
        <v>0</v>
      </c>
      <c r="O72" s="162">
        <f t="shared" ref="O72:O79" si="4">ROUND(E72*N72,2)</f>
        <v>0</v>
      </c>
      <c r="P72" s="162">
        <v>0</v>
      </c>
      <c r="Q72" s="162">
        <f t="shared" ref="Q72:Q79" si="5">ROUND(E72*P72,2)</f>
        <v>0</v>
      </c>
      <c r="R72" s="164"/>
      <c r="S72" s="164" t="s">
        <v>84</v>
      </c>
      <c r="T72" s="165" t="s">
        <v>84</v>
      </c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</row>
    <row r="73" spans="1:31" outlineLevel="1" x14ac:dyDescent="0.2">
      <c r="A73" s="159">
        <v>28</v>
      </c>
      <c r="B73" s="160" t="s">
        <v>167</v>
      </c>
      <c r="C73" s="169" t="s">
        <v>168</v>
      </c>
      <c r="D73" s="161" t="s">
        <v>166</v>
      </c>
      <c r="E73" s="162">
        <v>627.76068999999995</v>
      </c>
      <c r="F73" s="163"/>
      <c r="G73" s="164">
        <f t="shared" si="0"/>
        <v>0</v>
      </c>
      <c r="H73" s="163">
        <v>0</v>
      </c>
      <c r="I73" s="164">
        <f t="shared" si="1"/>
        <v>0</v>
      </c>
      <c r="J73" s="163">
        <v>271.5</v>
      </c>
      <c r="K73" s="164">
        <f t="shared" si="2"/>
        <v>170437.03</v>
      </c>
      <c r="L73" s="164">
        <v>21</v>
      </c>
      <c r="M73" s="164">
        <f t="shared" si="3"/>
        <v>0</v>
      </c>
      <c r="N73" s="162">
        <v>0</v>
      </c>
      <c r="O73" s="162">
        <f t="shared" si="4"/>
        <v>0</v>
      </c>
      <c r="P73" s="162">
        <v>0</v>
      </c>
      <c r="Q73" s="162">
        <f t="shared" si="5"/>
        <v>0</v>
      </c>
      <c r="R73" s="164"/>
      <c r="S73" s="164" t="s">
        <v>84</v>
      </c>
      <c r="T73" s="165" t="s">
        <v>84</v>
      </c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</row>
    <row r="74" spans="1:31" ht="22.5" outlineLevel="1" x14ac:dyDescent="0.2">
      <c r="A74" s="159">
        <v>29</v>
      </c>
      <c r="B74" s="160" t="s">
        <v>169</v>
      </c>
      <c r="C74" s="169" t="s">
        <v>170</v>
      </c>
      <c r="D74" s="161" t="s">
        <v>166</v>
      </c>
      <c r="E74" s="162">
        <v>11927.4532</v>
      </c>
      <c r="F74" s="163"/>
      <c r="G74" s="164">
        <f t="shared" si="0"/>
        <v>0</v>
      </c>
      <c r="H74" s="163">
        <v>0</v>
      </c>
      <c r="I74" s="164">
        <f t="shared" si="1"/>
        <v>0</v>
      </c>
      <c r="J74" s="163">
        <v>25</v>
      </c>
      <c r="K74" s="164">
        <f t="shared" si="2"/>
        <v>298186.33</v>
      </c>
      <c r="L74" s="164">
        <v>21</v>
      </c>
      <c r="M74" s="164">
        <f t="shared" si="3"/>
        <v>0</v>
      </c>
      <c r="N74" s="162">
        <v>0</v>
      </c>
      <c r="O74" s="162">
        <f t="shared" si="4"/>
        <v>0</v>
      </c>
      <c r="P74" s="162">
        <v>0</v>
      </c>
      <c r="Q74" s="162">
        <f t="shared" si="5"/>
        <v>0</v>
      </c>
      <c r="R74" s="164"/>
      <c r="S74" s="164" t="s">
        <v>84</v>
      </c>
      <c r="T74" s="165" t="s">
        <v>84</v>
      </c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</row>
    <row r="75" spans="1:31" ht="22.5" outlineLevel="1" x14ac:dyDescent="0.2">
      <c r="A75" s="159">
        <v>30</v>
      </c>
      <c r="B75" s="160" t="s">
        <v>171</v>
      </c>
      <c r="C75" s="169" t="s">
        <v>172</v>
      </c>
      <c r="D75" s="161" t="s">
        <v>166</v>
      </c>
      <c r="E75" s="162">
        <v>627.76068999999995</v>
      </c>
      <c r="F75" s="163"/>
      <c r="G75" s="164">
        <f t="shared" si="0"/>
        <v>0</v>
      </c>
      <c r="H75" s="163">
        <v>0</v>
      </c>
      <c r="I75" s="164">
        <f t="shared" si="1"/>
        <v>0</v>
      </c>
      <c r="J75" s="163">
        <v>383.5</v>
      </c>
      <c r="K75" s="164">
        <f t="shared" si="2"/>
        <v>240746.22</v>
      </c>
      <c r="L75" s="164">
        <v>21</v>
      </c>
      <c r="M75" s="164">
        <f t="shared" si="3"/>
        <v>0</v>
      </c>
      <c r="N75" s="162">
        <v>0</v>
      </c>
      <c r="O75" s="162">
        <f t="shared" si="4"/>
        <v>0</v>
      </c>
      <c r="P75" s="162">
        <v>0</v>
      </c>
      <c r="Q75" s="162">
        <f t="shared" si="5"/>
        <v>0</v>
      </c>
      <c r="R75" s="164"/>
      <c r="S75" s="164" t="s">
        <v>84</v>
      </c>
      <c r="T75" s="165" t="s">
        <v>84</v>
      </c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</row>
    <row r="76" spans="1:31" ht="22.5" outlineLevel="1" x14ac:dyDescent="0.2">
      <c r="A76" s="159">
        <v>31</v>
      </c>
      <c r="B76" s="160" t="s">
        <v>173</v>
      </c>
      <c r="C76" s="169" t="s">
        <v>174</v>
      </c>
      <c r="D76" s="161" t="s">
        <v>166</v>
      </c>
      <c r="E76" s="162">
        <v>627.76068999999995</v>
      </c>
      <c r="F76" s="163"/>
      <c r="G76" s="164">
        <f t="shared" si="0"/>
        <v>0</v>
      </c>
      <c r="H76" s="163">
        <v>0</v>
      </c>
      <c r="I76" s="164">
        <f t="shared" si="1"/>
        <v>0</v>
      </c>
      <c r="J76" s="163">
        <v>42.7</v>
      </c>
      <c r="K76" s="164">
        <f t="shared" si="2"/>
        <v>26805.38</v>
      </c>
      <c r="L76" s="164">
        <v>21</v>
      </c>
      <c r="M76" s="164">
        <f t="shared" si="3"/>
        <v>0</v>
      </c>
      <c r="N76" s="162">
        <v>0</v>
      </c>
      <c r="O76" s="162">
        <f t="shared" si="4"/>
        <v>0</v>
      </c>
      <c r="P76" s="162">
        <v>0</v>
      </c>
      <c r="Q76" s="162">
        <f t="shared" si="5"/>
        <v>0</v>
      </c>
      <c r="R76" s="164"/>
      <c r="S76" s="164" t="s">
        <v>84</v>
      </c>
      <c r="T76" s="165" t="s">
        <v>84</v>
      </c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</row>
    <row r="77" spans="1:31" outlineLevel="1" x14ac:dyDescent="0.2">
      <c r="A77" s="159">
        <v>32</v>
      </c>
      <c r="B77" s="160" t="s">
        <v>175</v>
      </c>
      <c r="C77" s="169" t="s">
        <v>176</v>
      </c>
      <c r="D77" s="161" t="s">
        <v>166</v>
      </c>
      <c r="E77" s="162">
        <v>627.76068999999995</v>
      </c>
      <c r="F77" s="163"/>
      <c r="G77" s="164">
        <f t="shared" si="0"/>
        <v>0</v>
      </c>
      <c r="H77" s="163">
        <v>0</v>
      </c>
      <c r="I77" s="164">
        <f t="shared" si="1"/>
        <v>0</v>
      </c>
      <c r="J77" s="163">
        <v>580</v>
      </c>
      <c r="K77" s="164">
        <f t="shared" si="2"/>
        <v>364101.2</v>
      </c>
      <c r="L77" s="164">
        <v>21</v>
      </c>
      <c r="M77" s="164">
        <f t="shared" si="3"/>
        <v>0</v>
      </c>
      <c r="N77" s="162">
        <v>0</v>
      </c>
      <c r="O77" s="162">
        <f t="shared" si="4"/>
        <v>0</v>
      </c>
      <c r="P77" s="162">
        <v>0</v>
      </c>
      <c r="Q77" s="162">
        <f t="shared" si="5"/>
        <v>0</v>
      </c>
      <c r="R77" s="164"/>
      <c r="S77" s="164" t="s">
        <v>84</v>
      </c>
      <c r="T77" s="165" t="s">
        <v>84</v>
      </c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</row>
    <row r="78" spans="1:31" outlineLevel="1" x14ac:dyDescent="0.2">
      <c r="A78" s="159">
        <v>33</v>
      </c>
      <c r="B78" s="160" t="s">
        <v>177</v>
      </c>
      <c r="C78" s="169" t="s">
        <v>178</v>
      </c>
      <c r="D78" s="161" t="s">
        <v>166</v>
      </c>
      <c r="E78" s="162">
        <v>627.76068999999995</v>
      </c>
      <c r="F78" s="163"/>
      <c r="G78" s="164">
        <f t="shared" si="0"/>
        <v>0</v>
      </c>
      <c r="H78" s="163">
        <v>0</v>
      </c>
      <c r="I78" s="164">
        <f t="shared" si="1"/>
        <v>0</v>
      </c>
      <c r="J78" s="163">
        <v>12.4</v>
      </c>
      <c r="K78" s="164">
        <f t="shared" si="2"/>
        <v>7784.23</v>
      </c>
      <c r="L78" s="164">
        <v>21</v>
      </c>
      <c r="M78" s="164">
        <f t="shared" si="3"/>
        <v>0</v>
      </c>
      <c r="N78" s="162">
        <v>0</v>
      </c>
      <c r="O78" s="162">
        <f t="shared" si="4"/>
        <v>0</v>
      </c>
      <c r="P78" s="162">
        <v>0</v>
      </c>
      <c r="Q78" s="162">
        <f t="shared" si="5"/>
        <v>0</v>
      </c>
      <c r="R78" s="164"/>
      <c r="S78" s="164" t="s">
        <v>84</v>
      </c>
      <c r="T78" s="165" t="s">
        <v>84</v>
      </c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</row>
    <row r="79" spans="1:31" outlineLevel="1" x14ac:dyDescent="0.2">
      <c r="A79" s="152">
        <v>34</v>
      </c>
      <c r="B79" s="153" t="s">
        <v>179</v>
      </c>
      <c r="C79" s="167" t="s">
        <v>180</v>
      </c>
      <c r="D79" s="154" t="s">
        <v>94</v>
      </c>
      <c r="E79" s="155">
        <v>40.24</v>
      </c>
      <c r="F79" s="156"/>
      <c r="G79" s="157">
        <f t="shared" si="0"/>
        <v>0</v>
      </c>
      <c r="H79" s="156">
        <v>0</v>
      </c>
      <c r="I79" s="157">
        <f t="shared" si="1"/>
        <v>0</v>
      </c>
      <c r="J79" s="156">
        <v>600</v>
      </c>
      <c r="K79" s="157">
        <f t="shared" si="2"/>
        <v>24144</v>
      </c>
      <c r="L79" s="157">
        <v>21</v>
      </c>
      <c r="M79" s="157">
        <f t="shared" si="3"/>
        <v>0</v>
      </c>
      <c r="N79" s="155">
        <v>0</v>
      </c>
      <c r="O79" s="155">
        <f t="shared" si="4"/>
        <v>0</v>
      </c>
      <c r="P79" s="155">
        <v>0</v>
      </c>
      <c r="Q79" s="155">
        <f t="shared" si="5"/>
        <v>0</v>
      </c>
      <c r="R79" s="157"/>
      <c r="S79" s="157" t="s">
        <v>181</v>
      </c>
      <c r="T79" s="158" t="s">
        <v>182</v>
      </c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</row>
    <row r="80" spans="1:31" ht="22.5" outlineLevel="2" x14ac:dyDescent="0.2">
      <c r="A80" s="139"/>
      <c r="B80" s="140"/>
      <c r="C80" s="168" t="s">
        <v>183</v>
      </c>
      <c r="D80" s="143"/>
      <c r="E80" s="144">
        <v>21.52</v>
      </c>
      <c r="F80" s="142"/>
      <c r="G80" s="142"/>
      <c r="H80" s="142"/>
      <c r="I80" s="142"/>
      <c r="J80" s="142"/>
      <c r="K80" s="142"/>
      <c r="L80" s="142"/>
      <c r="M80" s="142"/>
      <c r="N80" s="141"/>
      <c r="O80" s="141"/>
      <c r="P80" s="141"/>
      <c r="Q80" s="141"/>
      <c r="R80" s="142"/>
      <c r="S80" s="142"/>
      <c r="T80" s="14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</row>
    <row r="81" spans="1:31" outlineLevel="3" x14ac:dyDescent="0.2">
      <c r="A81" s="139"/>
      <c r="B81" s="140"/>
      <c r="C81" s="168" t="s">
        <v>184</v>
      </c>
      <c r="D81" s="143"/>
      <c r="E81" s="144">
        <v>18.72</v>
      </c>
      <c r="F81" s="142"/>
      <c r="G81" s="142"/>
      <c r="H81" s="142"/>
      <c r="I81" s="142"/>
      <c r="J81" s="142"/>
      <c r="K81" s="142"/>
      <c r="L81" s="142"/>
      <c r="M81" s="142"/>
      <c r="N81" s="141"/>
      <c r="O81" s="141"/>
      <c r="P81" s="141"/>
      <c r="Q81" s="141"/>
      <c r="R81" s="142"/>
      <c r="S81" s="142"/>
      <c r="T81" s="14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</row>
    <row r="82" spans="1:31" outlineLevel="1" x14ac:dyDescent="0.2">
      <c r="A82" s="159">
        <v>35</v>
      </c>
      <c r="B82" s="160" t="s">
        <v>185</v>
      </c>
      <c r="C82" s="169" t="s">
        <v>186</v>
      </c>
      <c r="D82" s="161" t="s">
        <v>187</v>
      </c>
      <c r="E82" s="162">
        <v>2</v>
      </c>
      <c r="F82" s="163"/>
      <c r="G82" s="164">
        <f t="shared" ref="G82:G87" si="6">ROUND(E82*F82,2)</f>
        <v>0</v>
      </c>
      <c r="H82" s="163">
        <v>0</v>
      </c>
      <c r="I82" s="164">
        <f t="shared" ref="I82:I87" si="7">ROUND(E82*H82,2)</f>
        <v>0</v>
      </c>
      <c r="J82" s="163">
        <v>5000</v>
      </c>
      <c r="K82" s="164">
        <f t="shared" ref="K82:K87" si="8">ROUND(E82*J82,2)</f>
        <v>10000</v>
      </c>
      <c r="L82" s="164">
        <v>21</v>
      </c>
      <c r="M82" s="164">
        <f t="shared" ref="M82:M87" si="9">G82*(1+L82/100)</f>
        <v>0</v>
      </c>
      <c r="N82" s="162">
        <v>0</v>
      </c>
      <c r="O82" s="162">
        <f t="shared" ref="O82:O87" si="10">ROUND(E82*N82,2)</f>
        <v>0</v>
      </c>
      <c r="P82" s="162">
        <v>0</v>
      </c>
      <c r="Q82" s="162">
        <f t="shared" ref="Q82:Q87" si="11">ROUND(E82*P82,2)</f>
        <v>0</v>
      </c>
      <c r="R82" s="164"/>
      <c r="S82" s="164" t="s">
        <v>181</v>
      </c>
      <c r="T82" s="165" t="s">
        <v>182</v>
      </c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</row>
    <row r="83" spans="1:31" outlineLevel="1" x14ac:dyDescent="0.2">
      <c r="A83" s="159">
        <v>36</v>
      </c>
      <c r="B83" s="160" t="s">
        <v>188</v>
      </c>
      <c r="C83" s="169" t="s">
        <v>189</v>
      </c>
      <c r="D83" s="161" t="s">
        <v>190</v>
      </c>
      <c r="E83" s="162">
        <v>1</v>
      </c>
      <c r="F83" s="163"/>
      <c r="G83" s="164">
        <f t="shared" si="6"/>
        <v>0</v>
      </c>
      <c r="H83" s="163">
        <v>0</v>
      </c>
      <c r="I83" s="164">
        <f t="shared" si="7"/>
        <v>0</v>
      </c>
      <c r="J83" s="163">
        <v>55450</v>
      </c>
      <c r="K83" s="164">
        <f t="shared" si="8"/>
        <v>55450</v>
      </c>
      <c r="L83" s="164">
        <v>21</v>
      </c>
      <c r="M83" s="164">
        <f t="shared" si="9"/>
        <v>0</v>
      </c>
      <c r="N83" s="162">
        <v>0</v>
      </c>
      <c r="O83" s="162">
        <f t="shared" si="10"/>
        <v>0</v>
      </c>
      <c r="P83" s="162">
        <v>0</v>
      </c>
      <c r="Q83" s="162">
        <f t="shared" si="11"/>
        <v>0</v>
      </c>
      <c r="R83" s="164"/>
      <c r="S83" s="164" t="s">
        <v>181</v>
      </c>
      <c r="T83" s="165" t="s">
        <v>182</v>
      </c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</row>
    <row r="84" spans="1:31" ht="22.5" outlineLevel="1" x14ac:dyDescent="0.2">
      <c r="A84" s="159">
        <v>37</v>
      </c>
      <c r="B84" s="160" t="s">
        <v>191</v>
      </c>
      <c r="C84" s="169" t="s">
        <v>192</v>
      </c>
      <c r="D84" s="161" t="s">
        <v>110</v>
      </c>
      <c r="E84" s="162">
        <v>4</v>
      </c>
      <c r="F84" s="163"/>
      <c r="G84" s="164">
        <f t="shared" si="6"/>
        <v>0</v>
      </c>
      <c r="H84" s="163">
        <v>0</v>
      </c>
      <c r="I84" s="164">
        <f t="shared" si="7"/>
        <v>0</v>
      </c>
      <c r="J84" s="163">
        <v>291</v>
      </c>
      <c r="K84" s="164">
        <f t="shared" si="8"/>
        <v>1164</v>
      </c>
      <c r="L84" s="164">
        <v>21</v>
      </c>
      <c r="M84" s="164">
        <f t="shared" si="9"/>
        <v>0</v>
      </c>
      <c r="N84" s="162">
        <v>0</v>
      </c>
      <c r="O84" s="162">
        <f t="shared" si="10"/>
        <v>0</v>
      </c>
      <c r="P84" s="162">
        <v>1.933E-2</v>
      </c>
      <c r="Q84" s="162">
        <f t="shared" si="11"/>
        <v>0.08</v>
      </c>
      <c r="R84" s="164"/>
      <c r="S84" s="164" t="s">
        <v>84</v>
      </c>
      <c r="T84" s="165" t="s">
        <v>84</v>
      </c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</row>
    <row r="85" spans="1:31" ht="22.5" outlineLevel="1" x14ac:dyDescent="0.2">
      <c r="A85" s="159">
        <v>38</v>
      </c>
      <c r="B85" s="160" t="s">
        <v>193</v>
      </c>
      <c r="C85" s="169" t="s">
        <v>194</v>
      </c>
      <c r="D85" s="161" t="s">
        <v>110</v>
      </c>
      <c r="E85" s="162">
        <v>2</v>
      </c>
      <c r="F85" s="163"/>
      <c r="G85" s="164">
        <f t="shared" si="6"/>
        <v>0</v>
      </c>
      <c r="H85" s="163">
        <v>0</v>
      </c>
      <c r="I85" s="164">
        <f t="shared" si="7"/>
        <v>0</v>
      </c>
      <c r="J85" s="163">
        <v>405.5</v>
      </c>
      <c r="K85" s="164">
        <f t="shared" si="8"/>
        <v>811</v>
      </c>
      <c r="L85" s="164">
        <v>21</v>
      </c>
      <c r="M85" s="164">
        <f t="shared" si="9"/>
        <v>0</v>
      </c>
      <c r="N85" s="162">
        <v>0</v>
      </c>
      <c r="O85" s="162">
        <f t="shared" si="10"/>
        <v>0</v>
      </c>
      <c r="P85" s="162">
        <v>3.1870000000000002E-2</v>
      </c>
      <c r="Q85" s="162">
        <f t="shared" si="11"/>
        <v>0.06</v>
      </c>
      <c r="R85" s="164"/>
      <c r="S85" s="164" t="s">
        <v>84</v>
      </c>
      <c r="T85" s="165" t="s">
        <v>84</v>
      </c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</row>
    <row r="86" spans="1:31" ht="22.5" outlineLevel="1" x14ac:dyDescent="0.2">
      <c r="A86" s="159">
        <v>39</v>
      </c>
      <c r="B86" s="160" t="s">
        <v>195</v>
      </c>
      <c r="C86" s="169" t="s">
        <v>196</v>
      </c>
      <c r="D86" s="161" t="s">
        <v>110</v>
      </c>
      <c r="E86" s="162">
        <v>2</v>
      </c>
      <c r="F86" s="163"/>
      <c r="G86" s="164">
        <f t="shared" si="6"/>
        <v>0</v>
      </c>
      <c r="H86" s="163">
        <v>27.59</v>
      </c>
      <c r="I86" s="164">
        <f t="shared" si="7"/>
        <v>55.18</v>
      </c>
      <c r="J86" s="163">
        <v>1349.41</v>
      </c>
      <c r="K86" s="164">
        <f t="shared" si="8"/>
        <v>2698.82</v>
      </c>
      <c r="L86" s="164">
        <v>21</v>
      </c>
      <c r="M86" s="164">
        <f t="shared" si="9"/>
        <v>0</v>
      </c>
      <c r="N86" s="162">
        <v>9.5E-4</v>
      </c>
      <c r="O86" s="162">
        <f t="shared" si="10"/>
        <v>0</v>
      </c>
      <c r="P86" s="162">
        <v>0.38046000000000002</v>
      </c>
      <c r="Q86" s="162">
        <f t="shared" si="11"/>
        <v>0.76</v>
      </c>
      <c r="R86" s="164"/>
      <c r="S86" s="164" t="s">
        <v>84</v>
      </c>
      <c r="T86" s="165" t="s">
        <v>84</v>
      </c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31" outlineLevel="1" x14ac:dyDescent="0.2">
      <c r="A87" s="152">
        <v>40</v>
      </c>
      <c r="B87" s="153" t="s">
        <v>197</v>
      </c>
      <c r="C87" s="167" t="s">
        <v>198</v>
      </c>
      <c r="D87" s="154" t="s">
        <v>94</v>
      </c>
      <c r="E87" s="155">
        <v>176</v>
      </c>
      <c r="F87" s="156"/>
      <c r="G87" s="157">
        <f t="shared" si="6"/>
        <v>0</v>
      </c>
      <c r="H87" s="156">
        <v>0</v>
      </c>
      <c r="I87" s="157">
        <f t="shared" si="7"/>
        <v>0</v>
      </c>
      <c r="J87" s="156">
        <v>291</v>
      </c>
      <c r="K87" s="157">
        <f t="shared" si="8"/>
        <v>51216</v>
      </c>
      <c r="L87" s="157">
        <v>21</v>
      </c>
      <c r="M87" s="157">
        <f t="shared" si="9"/>
        <v>0</v>
      </c>
      <c r="N87" s="155">
        <v>0</v>
      </c>
      <c r="O87" s="155">
        <f t="shared" si="10"/>
        <v>0</v>
      </c>
      <c r="P87" s="155">
        <v>3.9239999999999997E-2</v>
      </c>
      <c r="Q87" s="155">
        <f t="shared" si="11"/>
        <v>6.91</v>
      </c>
      <c r="R87" s="157"/>
      <c r="S87" s="157" t="s">
        <v>84</v>
      </c>
      <c r="T87" s="158" t="s">
        <v>84</v>
      </c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</row>
    <row r="88" spans="1:31" outlineLevel="2" x14ac:dyDescent="0.2">
      <c r="A88" s="139"/>
      <c r="B88" s="140"/>
      <c r="C88" s="168" t="s">
        <v>199</v>
      </c>
      <c r="D88" s="143"/>
      <c r="E88" s="144">
        <v>176</v>
      </c>
      <c r="F88" s="142"/>
      <c r="G88" s="142"/>
      <c r="H88" s="142"/>
      <c r="I88" s="142"/>
      <c r="J88" s="142"/>
      <c r="K88" s="142"/>
      <c r="L88" s="142"/>
      <c r="M88" s="142"/>
      <c r="N88" s="141"/>
      <c r="O88" s="141"/>
      <c r="P88" s="141"/>
      <c r="Q88" s="141"/>
      <c r="R88" s="142"/>
      <c r="S88" s="142"/>
      <c r="T88" s="14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</row>
    <row r="89" spans="1:31" outlineLevel="1" x14ac:dyDescent="0.2">
      <c r="A89" s="152">
        <v>41</v>
      </c>
      <c r="B89" s="153" t="s">
        <v>200</v>
      </c>
      <c r="C89" s="167" t="s">
        <v>201</v>
      </c>
      <c r="D89" s="154" t="s">
        <v>94</v>
      </c>
      <c r="E89" s="155">
        <v>313.12</v>
      </c>
      <c r="F89" s="156"/>
      <c r="G89" s="157">
        <f>ROUND(E89*F89,2)</f>
        <v>0</v>
      </c>
      <c r="H89" s="156">
        <v>0</v>
      </c>
      <c r="I89" s="157">
        <f>ROUND(E89*H89,2)</f>
        <v>0</v>
      </c>
      <c r="J89" s="156">
        <v>120</v>
      </c>
      <c r="K89" s="157">
        <f>ROUND(E89*J89,2)</f>
        <v>37574.400000000001</v>
      </c>
      <c r="L89" s="157">
        <v>21</v>
      </c>
      <c r="M89" s="157">
        <f>G89*(1+L89/100)</f>
        <v>0</v>
      </c>
      <c r="N89" s="155">
        <v>0</v>
      </c>
      <c r="O89" s="155">
        <f>ROUND(E89*N89,2)</f>
        <v>0</v>
      </c>
      <c r="P89" s="155">
        <v>3.9239999999999997E-2</v>
      </c>
      <c r="Q89" s="155">
        <f>ROUND(E89*P89,2)</f>
        <v>12.29</v>
      </c>
      <c r="R89" s="157"/>
      <c r="S89" s="157" t="s">
        <v>181</v>
      </c>
      <c r="T89" s="158" t="s">
        <v>182</v>
      </c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</row>
    <row r="90" spans="1:31" outlineLevel="2" x14ac:dyDescent="0.2">
      <c r="A90" s="139"/>
      <c r="B90" s="140"/>
      <c r="C90" s="168" t="s">
        <v>95</v>
      </c>
      <c r="D90" s="143"/>
      <c r="E90" s="144">
        <v>313.12</v>
      </c>
      <c r="F90" s="142"/>
      <c r="G90" s="142"/>
      <c r="H90" s="142"/>
      <c r="I90" s="142"/>
      <c r="J90" s="142"/>
      <c r="K90" s="142"/>
      <c r="L90" s="142"/>
      <c r="M90" s="142"/>
      <c r="N90" s="141"/>
      <c r="O90" s="141"/>
      <c r="P90" s="141"/>
      <c r="Q90" s="141"/>
      <c r="R90" s="142"/>
      <c r="S90" s="142"/>
      <c r="T90" s="14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</row>
    <row r="91" spans="1:31" outlineLevel="2" x14ac:dyDescent="0.2">
      <c r="A91" s="152">
        <v>42</v>
      </c>
      <c r="B91" s="153" t="s">
        <v>205</v>
      </c>
      <c r="C91" s="167" t="s">
        <v>209</v>
      </c>
      <c r="D91" s="154" t="s">
        <v>190</v>
      </c>
      <c r="E91" s="155">
        <v>1</v>
      </c>
      <c r="F91" s="156"/>
      <c r="G91" s="157">
        <f>ROUND(E91*F91,2)</f>
        <v>0</v>
      </c>
      <c r="H91" s="156">
        <v>0</v>
      </c>
      <c r="I91" s="157">
        <f>ROUND(E91*H91,2)</f>
        <v>0</v>
      </c>
      <c r="J91" s="156">
        <v>120</v>
      </c>
      <c r="K91" s="157">
        <f>ROUND(E91*J91,2)</f>
        <v>120</v>
      </c>
      <c r="L91" s="157">
        <v>21</v>
      </c>
      <c r="M91" s="157">
        <f>G91*(1+L91/100)</f>
        <v>0</v>
      </c>
      <c r="N91" s="155">
        <v>0</v>
      </c>
      <c r="O91" s="155">
        <f>ROUND(E91*N91,2)</f>
        <v>0</v>
      </c>
      <c r="P91" s="155">
        <v>3.9239999999999997E-2</v>
      </c>
      <c r="Q91" s="155">
        <f>ROUND(E91*P91,2)</f>
        <v>0.04</v>
      </c>
      <c r="R91" s="157"/>
      <c r="S91" s="157" t="s">
        <v>181</v>
      </c>
      <c r="T91" s="158" t="s">
        <v>182</v>
      </c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</row>
    <row r="92" spans="1:31" ht="22.5" outlineLevel="2" x14ac:dyDescent="0.2">
      <c r="A92" s="152">
        <v>43</v>
      </c>
      <c r="B92" s="153" t="s">
        <v>206</v>
      </c>
      <c r="C92" s="167" t="s">
        <v>210</v>
      </c>
      <c r="D92" s="154" t="s">
        <v>190</v>
      </c>
      <c r="E92" s="155">
        <v>1</v>
      </c>
      <c r="F92" s="156"/>
      <c r="G92" s="157">
        <f>ROUND(E92*F92,2)</f>
        <v>0</v>
      </c>
      <c r="H92" s="156">
        <v>0</v>
      </c>
      <c r="I92" s="157">
        <f>ROUND(E92*H92,2)</f>
        <v>0</v>
      </c>
      <c r="J92" s="156">
        <v>120</v>
      </c>
      <c r="K92" s="157">
        <f>ROUND(E92*J92,2)</f>
        <v>120</v>
      </c>
      <c r="L92" s="157">
        <v>21</v>
      </c>
      <c r="M92" s="157">
        <f>G92*(1+L92/100)</f>
        <v>0</v>
      </c>
      <c r="N92" s="155">
        <v>0</v>
      </c>
      <c r="O92" s="155">
        <f>ROUND(E92*N92,2)</f>
        <v>0</v>
      </c>
      <c r="P92" s="155">
        <v>3.9239999999999997E-2</v>
      </c>
      <c r="Q92" s="155">
        <f>ROUND(E92*P92,2)</f>
        <v>0.04</v>
      </c>
      <c r="R92" s="157"/>
      <c r="S92" s="157" t="s">
        <v>181</v>
      </c>
      <c r="T92" s="158" t="s">
        <v>182</v>
      </c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</row>
    <row r="93" spans="1:31" outlineLevel="2" x14ac:dyDescent="0.2">
      <c r="A93" s="152">
        <v>44</v>
      </c>
      <c r="B93" s="153" t="s">
        <v>207</v>
      </c>
      <c r="C93" s="167" t="s">
        <v>211</v>
      </c>
      <c r="D93" s="154" t="s">
        <v>187</v>
      </c>
      <c r="E93" s="155">
        <v>21</v>
      </c>
      <c r="F93" s="156"/>
      <c r="G93" s="157">
        <f>ROUND(E93*F93,2)</f>
        <v>0</v>
      </c>
      <c r="H93" s="156">
        <v>0</v>
      </c>
      <c r="I93" s="157">
        <f>ROUND(E93*H93,2)</f>
        <v>0</v>
      </c>
      <c r="J93" s="156">
        <v>120</v>
      </c>
      <c r="K93" s="157">
        <f>ROUND(E93*J93,2)</f>
        <v>2520</v>
      </c>
      <c r="L93" s="157">
        <v>21</v>
      </c>
      <c r="M93" s="157">
        <f>G93*(1+L93/100)</f>
        <v>0</v>
      </c>
      <c r="N93" s="155">
        <v>0</v>
      </c>
      <c r="O93" s="155">
        <f>ROUND(E93*N93,2)</f>
        <v>0</v>
      </c>
      <c r="P93" s="155">
        <v>3.9239999999999997E-2</v>
      </c>
      <c r="Q93" s="155">
        <f>ROUND(E93*P93,2)</f>
        <v>0.82</v>
      </c>
      <c r="R93" s="157"/>
      <c r="S93" s="157" t="s">
        <v>181</v>
      </c>
      <c r="T93" s="158" t="s">
        <v>182</v>
      </c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</row>
    <row r="94" spans="1:31" outlineLevel="2" x14ac:dyDescent="0.2">
      <c r="A94" s="152">
        <v>45</v>
      </c>
      <c r="B94" s="153" t="s">
        <v>207</v>
      </c>
      <c r="C94" s="167" t="s">
        <v>213</v>
      </c>
      <c r="D94" s="154" t="s">
        <v>187</v>
      </c>
      <c r="E94" s="155">
        <v>3</v>
      </c>
      <c r="F94" s="156"/>
      <c r="G94" s="157">
        <f>ROUND(E94*F94,2)</f>
        <v>0</v>
      </c>
      <c r="H94" s="156">
        <v>0</v>
      </c>
      <c r="I94" s="157">
        <f>ROUND(E94*H94,2)</f>
        <v>0</v>
      </c>
      <c r="J94" s="156">
        <v>120</v>
      </c>
      <c r="K94" s="157">
        <f>ROUND(E94*J94,2)</f>
        <v>360</v>
      </c>
      <c r="L94" s="157">
        <v>21</v>
      </c>
      <c r="M94" s="157">
        <f>G94*(1+L94/100)</f>
        <v>0</v>
      </c>
      <c r="N94" s="155">
        <v>0</v>
      </c>
      <c r="O94" s="155">
        <f>ROUND(E94*N94,2)</f>
        <v>0</v>
      </c>
      <c r="P94" s="155">
        <v>3.9239999999999997E-2</v>
      </c>
      <c r="Q94" s="155">
        <f>ROUND(E94*P94,2)</f>
        <v>0.12</v>
      </c>
      <c r="R94" s="157"/>
      <c r="S94" s="157" t="s">
        <v>181</v>
      </c>
      <c r="T94" s="158" t="s">
        <v>182</v>
      </c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</row>
    <row r="95" spans="1:31" outlineLevel="2" x14ac:dyDescent="0.2">
      <c r="A95" s="152">
        <v>46</v>
      </c>
      <c r="B95" s="153" t="s">
        <v>208</v>
      </c>
      <c r="C95" s="167" t="s">
        <v>212</v>
      </c>
      <c r="D95" s="154" t="s">
        <v>187</v>
      </c>
      <c r="E95" s="155">
        <v>8</v>
      </c>
      <c r="F95" s="156"/>
      <c r="G95" s="157">
        <f>ROUND(E95*F95,2)</f>
        <v>0</v>
      </c>
      <c r="H95" s="156">
        <v>0</v>
      </c>
      <c r="I95" s="157">
        <f>ROUND(E95*H95,2)</f>
        <v>0</v>
      </c>
      <c r="J95" s="156">
        <v>120</v>
      </c>
      <c r="K95" s="157">
        <f>ROUND(E95*J95,2)</f>
        <v>960</v>
      </c>
      <c r="L95" s="157">
        <v>21</v>
      </c>
      <c r="M95" s="157">
        <f>G95*(1+L95/100)</f>
        <v>0</v>
      </c>
      <c r="N95" s="155">
        <v>0</v>
      </c>
      <c r="O95" s="155">
        <f>ROUND(E95*N95,2)</f>
        <v>0</v>
      </c>
      <c r="P95" s="155">
        <v>3.9239999999999997E-2</v>
      </c>
      <c r="Q95" s="155">
        <f>ROUND(E95*P95,2)</f>
        <v>0.31</v>
      </c>
      <c r="R95" s="157"/>
      <c r="S95" s="157" t="s">
        <v>181</v>
      </c>
      <c r="T95" s="158" t="s">
        <v>182</v>
      </c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</row>
    <row r="96" spans="1:31" x14ac:dyDescent="0.2">
      <c r="A96" s="145" t="s">
        <v>80</v>
      </c>
      <c r="B96" s="146" t="s">
        <v>59</v>
      </c>
      <c r="C96" s="166" t="s">
        <v>60</v>
      </c>
      <c r="D96" s="147"/>
      <c r="E96" s="148"/>
      <c r="F96" s="149"/>
      <c r="G96" s="149">
        <f>G97</f>
        <v>0</v>
      </c>
      <c r="H96" s="149"/>
      <c r="I96" s="149">
        <f>SUM(I97:I97)</f>
        <v>0</v>
      </c>
      <c r="J96" s="149"/>
      <c r="K96" s="149">
        <f>SUM(K97:K97)</f>
        <v>525.29</v>
      </c>
      <c r="L96" s="149"/>
      <c r="M96" s="149">
        <f>SUM(M97:M97)</f>
        <v>0</v>
      </c>
      <c r="N96" s="148"/>
      <c r="O96" s="148">
        <f>SUM(O97:O97)</f>
        <v>0</v>
      </c>
      <c r="P96" s="148"/>
      <c r="Q96" s="148">
        <f>SUM(Q97:Q97)</f>
        <v>0</v>
      </c>
      <c r="R96" s="149"/>
      <c r="S96" s="149"/>
      <c r="T96" s="150"/>
    </row>
    <row r="97" spans="1:31" ht="33.75" outlineLevel="1" x14ac:dyDescent="0.2">
      <c r="A97" s="152">
        <v>47</v>
      </c>
      <c r="B97" s="153" t="s">
        <v>202</v>
      </c>
      <c r="C97" s="167" t="s">
        <v>203</v>
      </c>
      <c r="D97" s="154" t="s">
        <v>166</v>
      </c>
      <c r="E97" s="155">
        <v>0.58955000000000002</v>
      </c>
      <c r="F97" s="156"/>
      <c r="G97" s="157">
        <f>ROUND(E97*F97,2)</f>
        <v>0</v>
      </c>
      <c r="H97" s="156">
        <v>0</v>
      </c>
      <c r="I97" s="157">
        <f>ROUND(E97*H97,2)</f>
        <v>0</v>
      </c>
      <c r="J97" s="156">
        <v>891</v>
      </c>
      <c r="K97" s="157">
        <f>ROUND(E97*J97,2)</f>
        <v>525.29</v>
      </c>
      <c r="L97" s="157">
        <v>21</v>
      </c>
      <c r="M97" s="157">
        <f>G97*(1+L97/100)</f>
        <v>0</v>
      </c>
      <c r="N97" s="155">
        <v>0</v>
      </c>
      <c r="O97" s="155">
        <f>ROUND(E97*N97,2)</f>
        <v>0</v>
      </c>
      <c r="P97" s="155">
        <v>0</v>
      </c>
      <c r="Q97" s="155">
        <f>ROUND(E97*P97,2)</f>
        <v>0</v>
      </c>
      <c r="R97" s="157"/>
      <c r="S97" s="157" t="s">
        <v>84</v>
      </c>
      <c r="T97" s="158" t="s">
        <v>84</v>
      </c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</row>
    <row r="98" spans="1:31" x14ac:dyDescent="0.2">
      <c r="A98" s="3"/>
      <c r="B98" s="4"/>
      <c r="C98" s="170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31" x14ac:dyDescent="0.2">
      <c r="A99" s="135"/>
      <c r="B99" s="136" t="s">
        <v>29</v>
      </c>
      <c r="C99" s="171"/>
      <c r="D99" s="137"/>
      <c r="E99" s="138"/>
      <c r="F99" s="138"/>
      <c r="G99" s="151">
        <f>G8+G96</f>
        <v>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1" x14ac:dyDescent="0.2">
      <c r="A100" s="3"/>
      <c r="B100" s="4"/>
      <c r="C100" s="170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31" x14ac:dyDescent="0.2">
      <c r="A101" s="3"/>
      <c r="B101" s="4"/>
      <c r="C101" s="170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31" x14ac:dyDescent="0.2">
      <c r="A102" s="247" t="s">
        <v>204</v>
      </c>
      <c r="B102" s="247"/>
      <c r="C102" s="248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1" x14ac:dyDescent="0.2">
      <c r="A103" s="228"/>
      <c r="B103" s="229"/>
      <c r="C103" s="230"/>
      <c r="D103" s="229"/>
      <c r="E103" s="229"/>
      <c r="F103" s="229"/>
      <c r="G103" s="231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1" x14ac:dyDescent="0.2">
      <c r="A104" s="232"/>
      <c r="B104" s="233"/>
      <c r="C104" s="234"/>
      <c r="D104" s="233"/>
      <c r="E104" s="233"/>
      <c r="F104" s="233"/>
      <c r="G104" s="235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1" x14ac:dyDescent="0.2">
      <c r="A105" s="232"/>
      <c r="B105" s="233"/>
      <c r="C105" s="234"/>
      <c r="D105" s="233"/>
      <c r="E105" s="233"/>
      <c r="F105" s="233"/>
      <c r="G105" s="235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1" x14ac:dyDescent="0.2">
      <c r="A106" s="232"/>
      <c r="B106" s="233"/>
      <c r="C106" s="234"/>
      <c r="D106" s="233"/>
      <c r="E106" s="233"/>
      <c r="F106" s="233"/>
      <c r="G106" s="235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1" x14ac:dyDescent="0.2">
      <c r="A107" s="236"/>
      <c r="B107" s="237"/>
      <c r="C107" s="238"/>
      <c r="D107" s="237"/>
      <c r="E107" s="237"/>
      <c r="F107" s="237"/>
      <c r="G107" s="239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31" x14ac:dyDescent="0.2">
      <c r="A108" s="3"/>
      <c r="B108" s="4"/>
      <c r="C108" s="170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31" x14ac:dyDescent="0.2">
      <c r="C109" s="172"/>
      <c r="D109" s="10"/>
    </row>
    <row r="110" spans="1:31" x14ac:dyDescent="0.2">
      <c r="D110" s="10"/>
    </row>
    <row r="111" spans="1:31" x14ac:dyDescent="0.2">
      <c r="D111" s="10"/>
    </row>
    <row r="112" spans="1:31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</sheetData>
  <sheetProtection algorithmName="SHA-512" hashValue="N8Fbgospkfxe5oC9rAvzI9Is+oXfAXcp6yQ1AXN2QILAMGd0gV0DcJNGkX9BC3JC4zHZNt9c5r+IAG9JgJYdaw==" saltValue="c0cKLixTO2wlbskhGcPMWg==" spinCount="100000" sheet="1" objects="1" scenarios="1"/>
  <mergeCells count="6">
    <mergeCell ref="A103:G107"/>
    <mergeCell ref="A1:G1"/>
    <mergeCell ref="C2:G2"/>
    <mergeCell ref="C3:G3"/>
    <mergeCell ref="C4:G4"/>
    <mergeCell ref="A102:C10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QG010</cp:lastModifiedBy>
  <cp:lastPrinted>2019-03-19T12:27:02Z</cp:lastPrinted>
  <dcterms:created xsi:type="dcterms:W3CDTF">2009-04-08T07:15:50Z</dcterms:created>
  <dcterms:modified xsi:type="dcterms:W3CDTF">2023-12-21T07:31:21Z</dcterms:modified>
</cp:coreProperties>
</file>